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filterPrivacy="1" updateLinks="never" codeName="ThisWorkbook" defaultThemeVersion="124226"/>
  <xr:revisionPtr revIDLastSave="0" documentId="13_ncr:1_{121A63A9-D128-1548-AA59-6F34B41BEB93}" xr6:coauthVersionLast="47" xr6:coauthVersionMax="47" xr10:uidLastSave="{00000000-0000-0000-0000-000000000000}"/>
  <workbookProtection lockStructure="1"/>
  <bookViews>
    <workbookView xWindow="0" yWindow="740" windowWidth="23040" windowHeight="1224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AG7" i="26"/>
  <c r="R16" i="26" l="1"/>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AF6" i="20"/>
  <c r="N6" i="26" l="1"/>
  <c r="N5" i="26" l="1"/>
  <c r="N8" i="20"/>
  <c r="N7" i="20"/>
  <c r="N5" i="20"/>
  <c r="AD17" i="20" l="1"/>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EQ95" i="27" s="1"/>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FV4" i="27" s="1"/>
  <c r="EL5" i="27"/>
  <c r="FV5" i="27" s="1"/>
  <c r="EL6" i="27"/>
  <c r="FV6" i="27" s="1"/>
  <c r="EL3" i="27"/>
  <c r="FV3" i="27" s="1"/>
  <c r="EP91" i="27"/>
  <c r="FZ91" i="27" s="1"/>
  <c r="EP99" i="27"/>
  <c r="FZ99" i="27" s="1"/>
  <c r="EP95" i="27"/>
  <c r="FZ95" i="27" s="1"/>
  <c r="EP103" i="27"/>
  <c r="FZ103" i="27" s="1"/>
  <c r="EP90" i="27"/>
  <c r="FZ90" i="27" s="1"/>
  <c r="EP92" i="27"/>
  <c r="FZ92" i="27" s="1"/>
  <c r="EP97" i="27"/>
  <c r="FZ97" i="27" s="1"/>
  <c r="EP102" i="27"/>
  <c r="FZ102" i="27" s="1"/>
  <c r="EP89" i="27"/>
  <c r="FZ89" i="27" s="1"/>
  <c r="EP94" i="27"/>
  <c r="FZ94" i="27" s="1"/>
  <c r="EP96" i="27"/>
  <c r="FZ96" i="27" s="1"/>
  <c r="EP101" i="27"/>
  <c r="FZ101" i="27" s="1"/>
  <c r="EP106" i="27"/>
  <c r="FZ106" i="27" s="1"/>
  <c r="EP100" i="27"/>
  <c r="FZ100" i="27" s="1"/>
  <c r="EP105" i="27"/>
  <c r="FZ105" i="27" s="1"/>
  <c r="EP104" i="27"/>
  <c r="FZ104" i="27" s="1"/>
  <c r="EP93" i="27"/>
  <c r="FZ93" i="27" s="1"/>
  <c r="EP98" i="27"/>
  <c r="FZ98" i="27" s="1"/>
  <c r="ER85" i="27"/>
  <c r="ER88" i="27"/>
  <c r="GB88" i="27" s="1"/>
  <c r="ER87" i="27"/>
  <c r="GB87" i="27" s="1"/>
  <c r="ER84" i="27"/>
  <c r="GB84" i="27" s="1"/>
  <c r="ER86" i="27"/>
  <c r="GB86" i="27" s="1"/>
  <c r="ET81" i="27"/>
  <c r="GD81" i="27" s="1"/>
  <c r="ET80" i="27"/>
  <c r="ET83" i="27"/>
  <c r="GD83" i="27" s="1"/>
  <c r="ET82" i="27"/>
  <c r="GD82" i="27" s="1"/>
  <c r="ET79" i="27"/>
  <c r="GD79" i="27" s="1"/>
  <c r="EV78" i="27"/>
  <c r="EV74" i="27"/>
  <c r="EV76" i="27"/>
  <c r="EV75" i="27"/>
  <c r="EV77" i="27"/>
  <c r="EN75" i="27"/>
  <c r="EN76" i="27"/>
  <c r="EN77" i="27"/>
  <c r="EN78" i="27"/>
  <c r="EN74" i="27"/>
  <c r="EP69" i="27"/>
  <c r="FZ69" i="27" s="1"/>
  <c r="EP71" i="27"/>
  <c r="FZ71" i="27" s="1"/>
  <c r="EP73" i="27"/>
  <c r="FZ73" i="27" s="1"/>
  <c r="EP72" i="27"/>
  <c r="FZ72" i="27" s="1"/>
  <c r="EP70" i="27"/>
  <c r="FZ70" i="27" s="1"/>
  <c r="ER65" i="27"/>
  <c r="ER67" i="27"/>
  <c r="GB67" i="27" s="1"/>
  <c r="ER68" i="27"/>
  <c r="GB68" i="27" s="1"/>
  <c r="ER66" i="27"/>
  <c r="GB66" i="27" s="1"/>
  <c r="ER64" i="27"/>
  <c r="GB64" i="27" s="1"/>
  <c r="ET63" i="27"/>
  <c r="GD63" i="27" s="1"/>
  <c r="ET61" i="27"/>
  <c r="GD61" i="27" s="1"/>
  <c r="ET62" i="27"/>
  <c r="GD62" i="27" s="1"/>
  <c r="ET60" i="27"/>
  <c r="ET59" i="27"/>
  <c r="GD59" i="27" s="1"/>
  <c r="EV54" i="27"/>
  <c r="GF54" i="27" s="1"/>
  <c r="EV55" i="27"/>
  <c r="EV56" i="27"/>
  <c r="GF56" i="27" s="1"/>
  <c r="EV58" i="27"/>
  <c r="GF58" i="27" s="1"/>
  <c r="EV57" i="27"/>
  <c r="GF57" i="27" s="1"/>
  <c r="EN55" i="27"/>
  <c r="EN56" i="27"/>
  <c r="FX56" i="27" s="1"/>
  <c r="EN54" i="27"/>
  <c r="FX54" i="27" s="1"/>
  <c r="EN57" i="27"/>
  <c r="FX57" i="27" s="1"/>
  <c r="EN58" i="27"/>
  <c r="FX58" i="27" s="1"/>
  <c r="EP52" i="27"/>
  <c r="FZ52" i="27" s="1"/>
  <c r="EP53" i="27"/>
  <c r="FZ53" i="27" s="1"/>
  <c r="EP51" i="27"/>
  <c r="FZ51" i="27" s="1"/>
  <c r="EP50" i="27"/>
  <c r="FZ50" i="27" s="1"/>
  <c r="ER48" i="27"/>
  <c r="ER47" i="27"/>
  <c r="ER49" i="27"/>
  <c r="ER45" i="27"/>
  <c r="ER46" i="27"/>
  <c r="ET40" i="27"/>
  <c r="ET41" i="27"/>
  <c r="ET42" i="27"/>
  <c r="ET44" i="27"/>
  <c r="ET43" i="27"/>
  <c r="EV38" i="27"/>
  <c r="GF38" i="27" s="1"/>
  <c r="EV39" i="27"/>
  <c r="GF39" i="27" s="1"/>
  <c r="EV35" i="27"/>
  <c r="GF35" i="27" s="1"/>
  <c r="EV36" i="27"/>
  <c r="EV37" i="27"/>
  <c r="GF37" i="27" s="1"/>
  <c r="EN35" i="27"/>
  <c r="FX35" i="27" s="1"/>
  <c r="EN38" i="27"/>
  <c r="FX38" i="27" s="1"/>
  <c r="EN36" i="27"/>
  <c r="EN39" i="27"/>
  <c r="FX39" i="27" s="1"/>
  <c r="EN37" i="27"/>
  <c r="FX37" i="27" s="1"/>
  <c r="EP30" i="27"/>
  <c r="FZ30" i="27" s="1"/>
  <c r="EP32" i="27"/>
  <c r="FZ32" i="27" s="1"/>
  <c r="EP33" i="27"/>
  <c r="FZ33" i="27" s="1"/>
  <c r="EP34" i="27"/>
  <c r="FZ34" i="27" s="1"/>
  <c r="EP31" i="27"/>
  <c r="FZ31" i="27" s="1"/>
  <c r="ER26" i="27"/>
  <c r="ER27" i="27"/>
  <c r="GB27" i="27" s="1"/>
  <c r="ER28" i="27"/>
  <c r="GB28" i="27" s="1"/>
  <c r="ER25" i="27"/>
  <c r="GB25" i="27" s="1"/>
  <c r="ER29" i="27"/>
  <c r="GB29" i="27" s="1"/>
  <c r="ET24" i="27"/>
  <c r="GD24" i="27" s="1"/>
  <c r="ET21" i="27"/>
  <c r="GD21" i="27" s="1"/>
  <c r="ET22" i="27"/>
  <c r="ET23" i="27"/>
  <c r="GD23" i="27" s="1"/>
  <c r="EV16" i="27"/>
  <c r="EV18" i="27"/>
  <c r="EV19" i="27"/>
  <c r="EV20" i="27"/>
  <c r="EV17" i="27"/>
  <c r="EN16" i="27"/>
  <c r="EN18" i="27"/>
  <c r="EN19" i="27"/>
  <c r="EN20" i="27"/>
  <c r="EN17" i="27"/>
  <c r="EP12" i="27"/>
  <c r="FZ12" i="27" s="1"/>
  <c r="EP13" i="27"/>
  <c r="FZ13" i="27" s="1"/>
  <c r="EP14" i="27"/>
  <c r="FZ14" i="27" s="1"/>
  <c r="EP15" i="27"/>
  <c r="FZ15" i="27" s="1"/>
  <c r="ER10" i="27"/>
  <c r="GB10" i="27" s="1"/>
  <c r="ER11" i="27"/>
  <c r="GB11" i="27" s="1"/>
  <c r="ER9" i="27"/>
  <c r="GB9" i="27" s="1"/>
  <c r="ER8" i="27"/>
  <c r="ER7" i="27"/>
  <c r="GB7" i="27" s="1"/>
  <c r="ET4" i="27"/>
  <c r="ET6" i="27"/>
  <c r="GD6" i="27" s="1"/>
  <c r="ET5" i="27"/>
  <c r="GD5" i="27" s="1"/>
  <c r="ET3" i="27"/>
  <c r="GD3" i="27" s="1"/>
  <c r="EO92" i="27"/>
  <c r="FY92" i="27" s="1"/>
  <c r="EO100" i="27"/>
  <c r="FY100" i="27" s="1"/>
  <c r="EO96" i="27"/>
  <c r="FY96" i="27" s="1"/>
  <c r="EO104" i="27"/>
  <c r="FY104" i="27" s="1"/>
  <c r="EO97" i="27"/>
  <c r="FY97" i="27" s="1"/>
  <c r="EO102" i="27"/>
  <c r="FY102" i="27" s="1"/>
  <c r="EO101" i="27"/>
  <c r="FY101" i="27" s="1"/>
  <c r="EO106" i="27"/>
  <c r="FY106" i="27" s="1"/>
  <c r="EO91" i="27"/>
  <c r="FY91" i="27" s="1"/>
  <c r="EO93" i="27"/>
  <c r="FY93" i="27" s="1"/>
  <c r="EO89" i="27"/>
  <c r="FY89" i="27" s="1"/>
  <c r="EO95" i="27"/>
  <c r="FY95" i="27" s="1"/>
  <c r="EO94" i="27"/>
  <c r="FY94" i="27" s="1"/>
  <c r="EO99" i="27"/>
  <c r="FY99" i="27" s="1"/>
  <c r="EO98" i="27"/>
  <c r="FY98" i="27" s="1"/>
  <c r="EO103" i="27"/>
  <c r="FY103" i="27" s="1"/>
  <c r="EO90" i="27"/>
  <c r="FY90" i="27" s="1"/>
  <c r="EO105" i="27"/>
  <c r="FY105" i="27" s="1"/>
  <c r="EQ86" i="27"/>
  <c r="GA86" i="27" s="1"/>
  <c r="EQ85" i="27"/>
  <c r="EQ84" i="27"/>
  <c r="GA84" i="27" s="1"/>
  <c r="EQ87" i="27"/>
  <c r="GA87" i="27" s="1"/>
  <c r="EQ88" i="27"/>
  <c r="GA88" i="27" s="1"/>
  <c r="ES81" i="27"/>
  <c r="GC81" i="27" s="1"/>
  <c r="ES80" i="27"/>
  <c r="ES83" i="27"/>
  <c r="GC83" i="27" s="1"/>
  <c r="ES82" i="27"/>
  <c r="GC82" i="27" s="1"/>
  <c r="ES79" i="27"/>
  <c r="GC79" i="27" s="1"/>
  <c r="EU76" i="27"/>
  <c r="EU74" i="27"/>
  <c r="EU75" i="27"/>
  <c r="EU77" i="27"/>
  <c r="EU78" i="27"/>
  <c r="EM76" i="27"/>
  <c r="EM77" i="27"/>
  <c r="EM78" i="27"/>
  <c r="EM74" i="27"/>
  <c r="EM75" i="27"/>
  <c r="EO70" i="27"/>
  <c r="FY70" i="27" s="1"/>
  <c r="EO69" i="27"/>
  <c r="FY69" i="27" s="1"/>
  <c r="EO72" i="27"/>
  <c r="FY72" i="27" s="1"/>
  <c r="EO73" i="27"/>
  <c r="FY73" i="27" s="1"/>
  <c r="EO71" i="27"/>
  <c r="FY71" i="27" s="1"/>
  <c r="EQ66" i="27"/>
  <c r="GA66" i="27" s="1"/>
  <c r="EQ68" i="27"/>
  <c r="GA68" i="27" s="1"/>
  <c r="EQ64" i="27"/>
  <c r="GA64" i="27" s="1"/>
  <c r="EQ65" i="27"/>
  <c r="EQ67" i="27"/>
  <c r="GA67" i="27" s="1"/>
  <c r="ES62" i="27"/>
  <c r="GC62" i="27" s="1"/>
  <c r="ES60" i="27"/>
  <c r="ES61" i="27"/>
  <c r="GC61" i="27" s="1"/>
  <c r="ES63" i="27"/>
  <c r="GC63" i="27" s="1"/>
  <c r="ES59" i="27"/>
  <c r="GC59" i="27" s="1"/>
  <c r="EU56" i="27"/>
  <c r="GE56" i="27" s="1"/>
  <c r="EU57" i="27"/>
  <c r="GE57" i="27" s="1"/>
  <c r="EU55" i="27"/>
  <c r="EU58" i="27"/>
  <c r="GE58" i="27" s="1"/>
  <c r="EU54" i="27"/>
  <c r="GE54" i="27" s="1"/>
  <c r="EM56" i="27"/>
  <c r="FW56" i="27" s="1"/>
  <c r="EM57" i="27"/>
  <c r="FW57" i="27" s="1"/>
  <c r="EM58" i="27"/>
  <c r="FW58" i="27" s="1"/>
  <c r="EM54" i="27"/>
  <c r="FW54" i="27" s="1"/>
  <c r="EM55" i="27"/>
  <c r="EO53" i="27"/>
  <c r="FY53" i="27" s="1"/>
  <c r="EO51" i="27"/>
  <c r="FY51" i="27" s="1"/>
  <c r="EO50" i="27"/>
  <c r="FY50" i="27" s="1"/>
  <c r="EO52" i="27"/>
  <c r="FY52" i="27" s="1"/>
  <c r="EQ45" i="27"/>
  <c r="EQ46" i="27"/>
  <c r="EQ48" i="27"/>
  <c r="EQ47" i="27"/>
  <c r="EQ49" i="27"/>
  <c r="ES41" i="27"/>
  <c r="ES42" i="27"/>
  <c r="ES43" i="27"/>
  <c r="ES40" i="27"/>
  <c r="ES44" i="27"/>
  <c r="EU35" i="27"/>
  <c r="GE35" i="27" s="1"/>
  <c r="EU39" i="27"/>
  <c r="GE39" i="27" s="1"/>
  <c r="EU36" i="27"/>
  <c r="EU38" i="27"/>
  <c r="GE38" i="27" s="1"/>
  <c r="EU37" i="27"/>
  <c r="GE37" i="27" s="1"/>
  <c r="EM35" i="27"/>
  <c r="FW35" i="27" s="1"/>
  <c r="EM36" i="27"/>
  <c r="EM39" i="27"/>
  <c r="FW39" i="27" s="1"/>
  <c r="EM37" i="27"/>
  <c r="FW37" i="27" s="1"/>
  <c r="EM38" i="27"/>
  <c r="FW38" i="27" s="1"/>
  <c r="EO30" i="27"/>
  <c r="FY30" i="27" s="1"/>
  <c r="EO31" i="27"/>
  <c r="FY31" i="27" s="1"/>
  <c r="EO33" i="27"/>
  <c r="FY33" i="27" s="1"/>
  <c r="EO34" i="27"/>
  <c r="FY34" i="27" s="1"/>
  <c r="EO32" i="27"/>
  <c r="FY32" i="27" s="1"/>
  <c r="EQ27" i="27"/>
  <c r="GA27" i="27" s="1"/>
  <c r="EQ28" i="27"/>
  <c r="GA28" i="27" s="1"/>
  <c r="EQ29" i="27"/>
  <c r="GA29" i="27" s="1"/>
  <c r="EQ25" i="27"/>
  <c r="GA25" i="27" s="1"/>
  <c r="EQ26" i="27"/>
  <c r="ES21" i="27"/>
  <c r="GC21" i="27" s="1"/>
  <c r="ES24" i="27"/>
  <c r="GC24" i="27" s="1"/>
  <c r="ES22" i="27"/>
  <c r="ES23" i="27"/>
  <c r="GC23" i="27" s="1"/>
  <c r="EU16" i="27"/>
  <c r="EU17" i="27"/>
  <c r="EU19" i="27"/>
  <c r="EU18" i="27"/>
  <c r="EU20" i="27"/>
  <c r="EM16" i="27"/>
  <c r="EM17" i="27"/>
  <c r="EM19" i="27"/>
  <c r="EM20" i="27"/>
  <c r="EM18" i="27"/>
  <c r="EO13" i="27"/>
  <c r="FY13" i="27" s="1"/>
  <c r="EO14" i="27"/>
  <c r="FY14" i="27" s="1"/>
  <c r="EO15" i="27"/>
  <c r="FY15" i="27" s="1"/>
  <c r="EO12" i="27"/>
  <c r="FY12" i="27" s="1"/>
  <c r="EQ11" i="27"/>
  <c r="GA11" i="27" s="1"/>
  <c r="EQ7" i="27"/>
  <c r="GA7" i="27" s="1"/>
  <c r="EQ9" i="27"/>
  <c r="GA9" i="27" s="1"/>
  <c r="EQ8" i="27"/>
  <c r="EQ10" i="27"/>
  <c r="GA10" i="27" s="1"/>
  <c r="ES5" i="27"/>
  <c r="GC5" i="27" s="1"/>
  <c r="ES6" i="27"/>
  <c r="GC6" i="27" s="1"/>
  <c r="ES4" i="27"/>
  <c r="ES3" i="27"/>
  <c r="GC3" i="27" s="1"/>
  <c r="EV94" i="27"/>
  <c r="GF94" i="27" s="1"/>
  <c r="EV102" i="27"/>
  <c r="GF102" i="27" s="1"/>
  <c r="EV95" i="27"/>
  <c r="EV103" i="27"/>
  <c r="GF103" i="27" s="1"/>
  <c r="EV96" i="27"/>
  <c r="EV104" i="27"/>
  <c r="EV90" i="27"/>
  <c r="EV98" i="27"/>
  <c r="EV106" i="27"/>
  <c r="GF106" i="27" s="1"/>
  <c r="EV99" i="27"/>
  <c r="GF99" i="27" s="1"/>
  <c r="EV100" i="27"/>
  <c r="GF100" i="27" s="1"/>
  <c r="EV101" i="27"/>
  <c r="EV105" i="27"/>
  <c r="GF105" i="27" s="1"/>
  <c r="EV91" i="27"/>
  <c r="GF91" i="27" s="1"/>
  <c r="EV92" i="27"/>
  <c r="GF92" i="27" s="1"/>
  <c r="EV93" i="27"/>
  <c r="GF93" i="27" s="1"/>
  <c r="EV89" i="27"/>
  <c r="GF89" i="27" s="1"/>
  <c r="EV97" i="27"/>
  <c r="GF97" i="27" s="1"/>
  <c r="EN93" i="27"/>
  <c r="FX93" i="27" s="1"/>
  <c r="EN101" i="27"/>
  <c r="EN89" i="27"/>
  <c r="FX89" i="27" s="1"/>
  <c r="EN97" i="27"/>
  <c r="FX97" i="27" s="1"/>
  <c r="EN105" i="27"/>
  <c r="FX105" i="27" s="1"/>
  <c r="EN92" i="27"/>
  <c r="FX92" i="27" s="1"/>
  <c r="EN94" i="27"/>
  <c r="FX94" i="27" s="1"/>
  <c r="EN99" i="27"/>
  <c r="FX99" i="27" s="1"/>
  <c r="EN104" i="27"/>
  <c r="EN91" i="27"/>
  <c r="FX91" i="27" s="1"/>
  <c r="EN96" i="27"/>
  <c r="EN98" i="27"/>
  <c r="EN103" i="27"/>
  <c r="FX103" i="27" s="1"/>
  <c r="EN90" i="27"/>
  <c r="EN102" i="27"/>
  <c r="FX102" i="27" s="1"/>
  <c r="EN106" i="27"/>
  <c r="FX106" i="27" s="1"/>
  <c r="EN95" i="27"/>
  <c r="EN100" i="27"/>
  <c r="FX100" i="27" s="1"/>
  <c r="EP87" i="27"/>
  <c r="FZ87" i="27" s="1"/>
  <c r="EP85" i="27"/>
  <c r="FZ85" i="27" s="1"/>
  <c r="EP84" i="27"/>
  <c r="FZ84" i="27" s="1"/>
  <c r="EP86" i="27"/>
  <c r="FZ86" i="27" s="1"/>
  <c r="EP88" i="27"/>
  <c r="FZ88" i="27" s="1"/>
  <c r="ER79" i="27"/>
  <c r="GB79" i="27" s="1"/>
  <c r="ER83" i="27"/>
  <c r="GB83" i="27" s="1"/>
  <c r="ER81" i="27"/>
  <c r="GB81" i="27" s="1"/>
  <c r="ER82" i="27"/>
  <c r="GB82" i="27" s="1"/>
  <c r="ER80" i="27"/>
  <c r="ET77" i="27"/>
  <c r="ET75" i="27"/>
  <c r="ET76" i="27"/>
  <c r="ET78" i="27"/>
  <c r="ET74" i="27"/>
  <c r="EV70" i="27"/>
  <c r="EV71" i="27"/>
  <c r="EV72" i="27"/>
  <c r="EV69" i="27"/>
  <c r="EV73" i="27"/>
  <c r="EN69" i="27"/>
  <c r="EN71" i="27"/>
  <c r="EN72" i="27"/>
  <c r="EN73" i="27"/>
  <c r="EN70" i="27"/>
  <c r="EP67" i="27"/>
  <c r="FZ67" i="27" s="1"/>
  <c r="EP65" i="27"/>
  <c r="FZ65" i="27" s="1"/>
  <c r="EP66" i="27"/>
  <c r="FZ66" i="27" s="1"/>
  <c r="EP64" i="27"/>
  <c r="FZ64" i="27" s="1"/>
  <c r="EP68" i="27"/>
  <c r="FZ68" i="27" s="1"/>
  <c r="ER59" i="27"/>
  <c r="GB59" i="27" s="1"/>
  <c r="ER63" i="27"/>
  <c r="GB63" i="27" s="1"/>
  <c r="ER61" i="27"/>
  <c r="GB61" i="27" s="1"/>
  <c r="ER60" i="27"/>
  <c r="ER62" i="27"/>
  <c r="GB62" i="27" s="1"/>
  <c r="ET56" i="27"/>
  <c r="GD56" i="27" s="1"/>
  <c r="ET54" i="27"/>
  <c r="GD54" i="27" s="1"/>
  <c r="ET57" i="27"/>
  <c r="GD57" i="27" s="1"/>
  <c r="ET58" i="27"/>
  <c r="GD58" i="27" s="1"/>
  <c r="ET55" i="27"/>
  <c r="EV50" i="27"/>
  <c r="GF50" i="27" s="1"/>
  <c r="EV51" i="27"/>
  <c r="EV52" i="27"/>
  <c r="GF52" i="27" s="1"/>
  <c r="EV53" i="27"/>
  <c r="GF53" i="27" s="1"/>
  <c r="EN52" i="27"/>
  <c r="FX52" i="27" s="1"/>
  <c r="EN50" i="27"/>
  <c r="FX50" i="27" s="1"/>
  <c r="EN51" i="27"/>
  <c r="EN53" i="27"/>
  <c r="FX53" i="27" s="1"/>
  <c r="EP45" i="27"/>
  <c r="FZ45" i="27" s="1"/>
  <c r="EP46" i="27"/>
  <c r="FZ46" i="27" s="1"/>
  <c r="EP48" i="27"/>
  <c r="FZ48" i="27" s="1"/>
  <c r="EP47" i="27"/>
  <c r="FZ47" i="27" s="1"/>
  <c r="EP49" i="27"/>
  <c r="FZ49" i="27" s="1"/>
  <c r="ER42" i="27"/>
  <c r="ER43" i="27"/>
  <c r="ER44" i="27"/>
  <c r="ER41" i="27"/>
  <c r="ER40" i="27"/>
  <c r="ET36" i="27"/>
  <c r="ET35" i="27"/>
  <c r="GD35" i="27" s="1"/>
  <c r="ET37" i="27"/>
  <c r="GD37" i="27" s="1"/>
  <c r="ET38" i="27"/>
  <c r="GD38" i="27" s="1"/>
  <c r="ET39" i="27"/>
  <c r="GD39" i="27" s="1"/>
  <c r="EV30" i="27"/>
  <c r="GF30" i="27" s="1"/>
  <c r="EV31" i="27"/>
  <c r="EV32" i="27"/>
  <c r="GF32" i="27" s="1"/>
  <c r="EV34" i="27"/>
  <c r="GF34" i="27" s="1"/>
  <c r="EV33" i="27"/>
  <c r="GF33" i="27" s="1"/>
  <c r="EN30" i="27"/>
  <c r="FX30" i="27" s="1"/>
  <c r="EN31" i="27"/>
  <c r="EN32" i="27"/>
  <c r="FX32" i="27" s="1"/>
  <c r="EN34" i="27"/>
  <c r="FX34" i="27" s="1"/>
  <c r="EN33" i="27"/>
  <c r="FX33" i="27" s="1"/>
  <c r="EP28" i="27"/>
  <c r="FZ28" i="27" s="1"/>
  <c r="EP29" i="27"/>
  <c r="FZ29" i="27" s="1"/>
  <c r="EP27" i="27"/>
  <c r="FZ27" i="27" s="1"/>
  <c r="EP26" i="27"/>
  <c r="FZ26" i="27" s="1"/>
  <c r="EP25" i="27"/>
  <c r="FZ25" i="27" s="1"/>
  <c r="ER22" i="27"/>
  <c r="ER24" i="27"/>
  <c r="GB24" i="27" s="1"/>
  <c r="ER23" i="27"/>
  <c r="GB23" i="27" s="1"/>
  <c r="ER21" i="27"/>
  <c r="GB21" i="27" s="1"/>
  <c r="ET16" i="27"/>
  <c r="ET17" i="27"/>
  <c r="ET18" i="27"/>
  <c r="ET20" i="27"/>
  <c r="ET19" i="27"/>
  <c r="EV12" i="27"/>
  <c r="EV14" i="27"/>
  <c r="EV15" i="27"/>
  <c r="EV13" i="27"/>
  <c r="EN14" i="27"/>
  <c r="EN15" i="27"/>
  <c r="EN13" i="27"/>
  <c r="EN12" i="27"/>
  <c r="EP8" i="27"/>
  <c r="FZ8" i="27" s="1"/>
  <c r="EP9" i="27"/>
  <c r="FZ9" i="27" s="1"/>
  <c r="EP10" i="27"/>
  <c r="FZ10" i="27" s="1"/>
  <c r="EP7" i="27"/>
  <c r="FZ7" i="27" s="1"/>
  <c r="EP11" i="27"/>
  <c r="FZ11" i="27" s="1"/>
  <c r="ER4" i="27"/>
  <c r="ER6" i="27"/>
  <c r="GB6" i="27" s="1"/>
  <c r="ER5" i="27"/>
  <c r="GB5" i="27" s="1"/>
  <c r="ER3" i="27"/>
  <c r="GB3" i="27" s="1"/>
  <c r="EU94" i="27"/>
  <c r="GE94" i="27" s="1"/>
  <c r="EU102" i="27"/>
  <c r="GE102" i="27" s="1"/>
  <c r="EU90" i="27"/>
  <c r="EU98" i="27"/>
  <c r="EU106" i="27"/>
  <c r="GE106" i="27" s="1"/>
  <c r="EU92" i="27"/>
  <c r="GE92" i="27" s="1"/>
  <c r="EU91" i="27"/>
  <c r="GE91" i="27" s="1"/>
  <c r="EU96" i="27"/>
  <c r="EU101" i="27"/>
  <c r="EU103" i="27"/>
  <c r="GE103" i="27" s="1"/>
  <c r="EU95" i="27"/>
  <c r="EU100" i="27"/>
  <c r="GE100" i="27" s="1"/>
  <c r="EU105" i="27"/>
  <c r="GE105" i="27" s="1"/>
  <c r="EU89" i="27"/>
  <c r="GE89" i="27" s="1"/>
  <c r="EU99" i="27"/>
  <c r="GE99" i="27" s="1"/>
  <c r="EU104" i="27"/>
  <c r="EU93" i="27"/>
  <c r="GE93" i="27" s="1"/>
  <c r="EU97" i="27"/>
  <c r="GE97" i="27" s="1"/>
  <c r="EM94" i="27"/>
  <c r="FW94" i="27" s="1"/>
  <c r="EM102" i="27"/>
  <c r="FW102" i="27" s="1"/>
  <c r="EM90" i="27"/>
  <c r="EM98" i="27"/>
  <c r="EM106" i="27"/>
  <c r="FW106" i="27" s="1"/>
  <c r="EM93" i="27"/>
  <c r="FW93" i="27" s="1"/>
  <c r="EM99" i="27"/>
  <c r="FW99" i="27" s="1"/>
  <c r="EM104" i="27"/>
  <c r="EM89" i="27"/>
  <c r="FW89" i="27" s="1"/>
  <c r="EM103" i="27"/>
  <c r="FW103" i="27" s="1"/>
  <c r="EM91" i="27"/>
  <c r="FW91" i="27" s="1"/>
  <c r="EM97" i="27"/>
  <c r="FW97" i="27" s="1"/>
  <c r="EM96" i="27"/>
  <c r="EM101" i="27"/>
  <c r="EM92" i="27"/>
  <c r="FW92" i="27" s="1"/>
  <c r="EM95" i="27"/>
  <c r="EM100" i="27"/>
  <c r="FW100" i="27" s="1"/>
  <c r="EM105" i="27"/>
  <c r="FW105" i="27" s="1"/>
  <c r="EO84" i="27"/>
  <c r="FY84" i="27" s="1"/>
  <c r="EO88" i="27"/>
  <c r="FY88" i="27" s="1"/>
  <c r="EO87" i="27"/>
  <c r="FY87" i="27" s="1"/>
  <c r="EO86" i="27"/>
  <c r="FY86" i="27" s="1"/>
  <c r="EO85" i="27"/>
  <c r="FY85" i="27" s="1"/>
  <c r="EQ80" i="27"/>
  <c r="EQ82" i="27"/>
  <c r="GA82" i="27" s="1"/>
  <c r="EQ79" i="27"/>
  <c r="GA79" i="27" s="1"/>
  <c r="EQ81" i="27"/>
  <c r="GA81" i="27" s="1"/>
  <c r="EQ83" i="27"/>
  <c r="GA83" i="27" s="1"/>
  <c r="ES78" i="27"/>
  <c r="ES74" i="27"/>
  <c r="ES76" i="27"/>
  <c r="ES75" i="27"/>
  <c r="ES77" i="27"/>
  <c r="EU70" i="27"/>
  <c r="EU72" i="27"/>
  <c r="EU69" i="27"/>
  <c r="EU71" i="27"/>
  <c r="EU73" i="27"/>
  <c r="EM70" i="27"/>
  <c r="EM72" i="27"/>
  <c r="EM69" i="27"/>
  <c r="EM73" i="27"/>
  <c r="EM71" i="27"/>
  <c r="EO68" i="27"/>
  <c r="FY68" i="27" s="1"/>
  <c r="EO66" i="27"/>
  <c r="FY66" i="27" s="1"/>
  <c r="EO64" i="27"/>
  <c r="FY64" i="27" s="1"/>
  <c r="EO67" i="27"/>
  <c r="FY67" i="27" s="1"/>
  <c r="EO65" i="27"/>
  <c r="FY65" i="27" s="1"/>
  <c r="EQ60" i="27"/>
  <c r="EQ59" i="27"/>
  <c r="GA59" i="27" s="1"/>
  <c r="EQ63" i="27"/>
  <c r="GA63" i="27" s="1"/>
  <c r="EQ61" i="27"/>
  <c r="GA61" i="27" s="1"/>
  <c r="EQ62" i="27"/>
  <c r="GA62" i="27" s="1"/>
  <c r="ES55" i="27"/>
  <c r="ES57" i="27"/>
  <c r="GC57" i="27" s="1"/>
  <c r="ES58" i="27"/>
  <c r="GC58" i="27" s="1"/>
  <c r="ES56" i="27"/>
  <c r="GC56" i="27" s="1"/>
  <c r="ES54" i="27"/>
  <c r="GC54" i="27" s="1"/>
  <c r="EU50" i="27"/>
  <c r="GE50" i="27" s="1"/>
  <c r="EU52" i="27"/>
  <c r="GE52" i="27" s="1"/>
  <c r="EU53" i="27"/>
  <c r="GE53" i="27" s="1"/>
  <c r="EU51" i="27"/>
  <c r="EM51" i="27"/>
  <c r="EM52" i="27"/>
  <c r="FW52" i="27" s="1"/>
  <c r="EM53" i="27"/>
  <c r="FW53" i="27" s="1"/>
  <c r="EM50" i="27"/>
  <c r="FW50" i="27" s="1"/>
  <c r="EO45" i="27"/>
  <c r="FY45" i="27" s="1"/>
  <c r="EO46" i="27"/>
  <c r="FY46" i="27" s="1"/>
  <c r="EO47" i="27"/>
  <c r="FY47" i="27" s="1"/>
  <c r="EO49" i="27"/>
  <c r="FY49" i="27" s="1"/>
  <c r="EO48" i="27"/>
  <c r="FY48" i="27" s="1"/>
  <c r="EQ43" i="27"/>
  <c r="EQ44" i="27"/>
  <c r="EQ42" i="27"/>
  <c r="EQ41" i="27"/>
  <c r="EQ40" i="27"/>
  <c r="ES35" i="27"/>
  <c r="GC35" i="27" s="1"/>
  <c r="ES37" i="27"/>
  <c r="GC37" i="27" s="1"/>
  <c r="ES38" i="27"/>
  <c r="GC38" i="27" s="1"/>
  <c r="ES39" i="27"/>
  <c r="GC39" i="27" s="1"/>
  <c r="ES36" i="27"/>
  <c r="EU31" i="27"/>
  <c r="EU32" i="27"/>
  <c r="GE32" i="27" s="1"/>
  <c r="EU33" i="27"/>
  <c r="GE33" i="27" s="1"/>
  <c r="EU30" i="27"/>
  <c r="GE30" i="27" s="1"/>
  <c r="EU34" i="27"/>
  <c r="GE34" i="27" s="1"/>
  <c r="EM31" i="27"/>
  <c r="EM32" i="27"/>
  <c r="FW32" i="27" s="1"/>
  <c r="EM33" i="27"/>
  <c r="FW33" i="27" s="1"/>
  <c r="EM34" i="27"/>
  <c r="FW34" i="27" s="1"/>
  <c r="EM30" i="27"/>
  <c r="FW30" i="27" s="1"/>
  <c r="EO29" i="27"/>
  <c r="FY29" i="27" s="1"/>
  <c r="EO25" i="27"/>
  <c r="FY25" i="27" s="1"/>
  <c r="EO26" i="27"/>
  <c r="FY26" i="27" s="1"/>
  <c r="EO27" i="27"/>
  <c r="FY27" i="27" s="1"/>
  <c r="EO28" i="27"/>
  <c r="FY28" i="27" s="1"/>
  <c r="EQ21" i="27"/>
  <c r="GA21" i="27" s="1"/>
  <c r="EQ23" i="27"/>
  <c r="GA23" i="27" s="1"/>
  <c r="EQ24" i="27"/>
  <c r="GA24" i="27" s="1"/>
  <c r="EQ22" i="27"/>
  <c r="ES17" i="27"/>
  <c r="ES18" i="27"/>
  <c r="ES19" i="27"/>
  <c r="ES16" i="27"/>
  <c r="ES20" i="27"/>
  <c r="EU15" i="27"/>
  <c r="EU12" i="27"/>
  <c r="EU13" i="27"/>
  <c r="EU14" i="27"/>
  <c r="EM15" i="27"/>
  <c r="EM14" i="27"/>
  <c r="EM12" i="27"/>
  <c r="EM13" i="27"/>
  <c r="EO7" i="27"/>
  <c r="FY7" i="27" s="1"/>
  <c r="EO9" i="27"/>
  <c r="FY9" i="27" s="1"/>
  <c r="EO11" i="27"/>
  <c r="FY11" i="27" s="1"/>
  <c r="EO8" i="27"/>
  <c r="FY8" i="27" s="1"/>
  <c r="EO10" i="27"/>
  <c r="FY10" i="27" s="1"/>
  <c r="EQ4" i="27"/>
  <c r="EQ5" i="27"/>
  <c r="GA5" i="27" s="1"/>
  <c r="EQ3" i="27"/>
  <c r="GA3" i="27" s="1"/>
  <c r="EQ6" i="27"/>
  <c r="GA6" i="27" s="1"/>
  <c r="ET95" i="27"/>
  <c r="ET103" i="27"/>
  <c r="GD103" i="27" s="1"/>
  <c r="ET91" i="27"/>
  <c r="GD91" i="27" s="1"/>
  <c r="ET99" i="27"/>
  <c r="GD99" i="27" s="1"/>
  <c r="ET93" i="27"/>
  <c r="GD93" i="27" s="1"/>
  <c r="ET98" i="27"/>
  <c r="ET90" i="27"/>
  <c r="ET92" i="27"/>
  <c r="GD92" i="27" s="1"/>
  <c r="ET97" i="27"/>
  <c r="GD97" i="27" s="1"/>
  <c r="ET102" i="27"/>
  <c r="GD102" i="27" s="1"/>
  <c r="ET96" i="27"/>
  <c r="ET101" i="27"/>
  <c r="ET106" i="27"/>
  <c r="GD106" i="27" s="1"/>
  <c r="ET89" i="27"/>
  <c r="GD89" i="27" s="1"/>
  <c r="ET100" i="27"/>
  <c r="GD100" i="27" s="1"/>
  <c r="ET105" i="27"/>
  <c r="GD105" i="27" s="1"/>
  <c r="ET104" i="27"/>
  <c r="ET94" i="27"/>
  <c r="GD94" i="27" s="1"/>
  <c r="EV86" i="27"/>
  <c r="GF86" i="27" s="1"/>
  <c r="EV87" i="27"/>
  <c r="GF87" i="27" s="1"/>
  <c r="EV88" i="27"/>
  <c r="GF88" i="27" s="1"/>
  <c r="EV84" i="27"/>
  <c r="GF84" i="27" s="1"/>
  <c r="EV85" i="27"/>
  <c r="EN85" i="27"/>
  <c r="EN88" i="27"/>
  <c r="FX88" i="27" s="1"/>
  <c r="EN87" i="27"/>
  <c r="FX87" i="27" s="1"/>
  <c r="EN86" i="27"/>
  <c r="FX86" i="27" s="1"/>
  <c r="EN84" i="27"/>
  <c r="FX84" i="27" s="1"/>
  <c r="EP81" i="27"/>
  <c r="FZ81" i="27" s="1"/>
  <c r="EP79" i="27"/>
  <c r="FZ79" i="27" s="1"/>
  <c r="EP83" i="27"/>
  <c r="FZ83" i="27" s="1"/>
  <c r="EP82" i="27"/>
  <c r="FZ82" i="27" s="1"/>
  <c r="EP80" i="27"/>
  <c r="FZ80" i="27" s="1"/>
  <c r="ER75" i="27"/>
  <c r="ER77" i="27"/>
  <c r="ER76" i="27"/>
  <c r="ER78" i="27"/>
  <c r="ER74" i="27"/>
  <c r="ET71" i="27"/>
  <c r="ET73" i="27"/>
  <c r="ET70" i="27"/>
  <c r="ET69" i="27"/>
  <c r="ET72" i="27"/>
  <c r="EV64" i="27"/>
  <c r="GF64" i="27" s="1"/>
  <c r="EV66" i="27"/>
  <c r="GF66" i="27" s="1"/>
  <c r="EV67" i="27"/>
  <c r="GF67" i="27" s="1"/>
  <c r="EV68" i="27"/>
  <c r="GF68" i="27" s="1"/>
  <c r="EV65" i="27"/>
  <c r="EN67" i="27"/>
  <c r="FX67" i="27" s="1"/>
  <c r="EN66" i="27"/>
  <c r="FX66" i="27" s="1"/>
  <c r="EN65" i="27"/>
  <c r="EN64" i="27"/>
  <c r="FX64" i="27" s="1"/>
  <c r="EN68" i="27"/>
  <c r="FX68" i="27" s="1"/>
  <c r="EP59" i="27"/>
  <c r="FZ59" i="27" s="1"/>
  <c r="EP61" i="27"/>
  <c r="FZ61" i="27" s="1"/>
  <c r="EP60" i="27"/>
  <c r="FZ60" i="27" s="1"/>
  <c r="EP62" i="27"/>
  <c r="FZ62" i="27" s="1"/>
  <c r="EP63" i="27"/>
  <c r="FZ63" i="27" s="1"/>
  <c r="ER54" i="27"/>
  <c r="GB54" i="27" s="1"/>
  <c r="ER57" i="27"/>
  <c r="GB57" i="27" s="1"/>
  <c r="ER58" i="27"/>
  <c r="GB58" i="27" s="1"/>
  <c r="ER56" i="27"/>
  <c r="GB56" i="27" s="1"/>
  <c r="ER55" i="27"/>
  <c r="ET50" i="27"/>
  <c r="GD50" i="27" s="1"/>
  <c r="ET53" i="27"/>
  <c r="GD53" i="27" s="1"/>
  <c r="ET51" i="27"/>
  <c r="ET52" i="27"/>
  <c r="GD52" i="27" s="1"/>
  <c r="EV46" i="27"/>
  <c r="EV47" i="27"/>
  <c r="EV48" i="27"/>
  <c r="EV49" i="27"/>
  <c r="EV45" i="27"/>
  <c r="EN46" i="27"/>
  <c r="EN47" i="27"/>
  <c r="EN48" i="27"/>
  <c r="EN45" i="27"/>
  <c r="EN49" i="27"/>
  <c r="EP44" i="27"/>
  <c r="FZ44" i="27" s="1"/>
  <c r="EP40" i="27"/>
  <c r="FZ40" i="27" s="1"/>
  <c r="EP42" i="27"/>
  <c r="FZ42" i="27" s="1"/>
  <c r="EP43" i="27"/>
  <c r="FZ43" i="27" s="1"/>
  <c r="EP41" i="27"/>
  <c r="FZ41" i="27" s="1"/>
  <c r="ER35" i="27"/>
  <c r="GB35" i="27" s="1"/>
  <c r="ER36" i="27"/>
  <c r="ER39" i="27"/>
  <c r="GB39" i="27" s="1"/>
  <c r="ER37" i="27"/>
  <c r="GB37" i="27" s="1"/>
  <c r="ER38" i="27"/>
  <c r="GB38" i="27" s="1"/>
  <c r="ET32" i="27"/>
  <c r="GD32" i="27" s="1"/>
  <c r="ET33" i="27"/>
  <c r="GD33" i="27" s="1"/>
  <c r="ET34" i="27"/>
  <c r="GD34" i="27" s="1"/>
  <c r="ET30" i="27"/>
  <c r="GD30" i="27" s="1"/>
  <c r="ET31" i="27"/>
  <c r="EV26" i="27"/>
  <c r="EV27" i="27"/>
  <c r="GF27" i="27" s="1"/>
  <c r="EV29" i="27"/>
  <c r="GF29" i="27" s="1"/>
  <c r="EV25" i="27"/>
  <c r="GF25" i="27" s="1"/>
  <c r="EV28" i="27"/>
  <c r="GF28" i="27" s="1"/>
  <c r="EN26" i="27"/>
  <c r="EN29" i="27"/>
  <c r="FX29" i="27" s="1"/>
  <c r="EN28" i="27"/>
  <c r="FX28" i="27" s="1"/>
  <c r="EN27" i="27"/>
  <c r="FX27" i="27" s="1"/>
  <c r="EN25" i="27"/>
  <c r="FX25" i="27" s="1"/>
  <c r="EP21" i="27"/>
  <c r="FZ21" i="27" s="1"/>
  <c r="EP22" i="27"/>
  <c r="FZ22" i="27" s="1"/>
  <c r="EP24" i="27"/>
  <c r="FZ24" i="27" s="1"/>
  <c r="EP23" i="27"/>
  <c r="FZ23" i="27" s="1"/>
  <c r="ER18" i="27"/>
  <c r="ER19" i="27"/>
  <c r="ER20" i="27"/>
  <c r="ER16" i="27"/>
  <c r="ER17" i="27"/>
  <c r="ET12" i="27"/>
  <c r="ET13" i="27"/>
  <c r="ET14" i="27"/>
  <c r="ET15" i="27"/>
  <c r="EV7" i="27"/>
  <c r="GF7" i="27" s="1"/>
  <c r="EV8" i="27"/>
  <c r="EV9" i="27"/>
  <c r="GF9" i="27" s="1"/>
  <c r="EV10" i="27"/>
  <c r="GF10" i="27" s="1"/>
  <c r="EV11" i="27"/>
  <c r="GF11" i="27" s="1"/>
  <c r="EN7" i="27"/>
  <c r="FX7" i="27" s="1"/>
  <c r="EN8" i="27"/>
  <c r="EN10" i="27"/>
  <c r="FX10" i="27" s="1"/>
  <c r="EN11" i="27"/>
  <c r="FX11" i="27" s="1"/>
  <c r="EN9" i="27"/>
  <c r="FX9" i="27" s="1"/>
  <c r="EP4" i="27"/>
  <c r="FZ4" i="27" s="1"/>
  <c r="EP5" i="27"/>
  <c r="FZ5" i="27" s="1"/>
  <c r="EP6" i="27"/>
  <c r="FZ6" i="27" s="1"/>
  <c r="EP3" i="27"/>
  <c r="FZ3" i="27" s="1"/>
  <c r="ES96" i="27"/>
  <c r="ES104" i="27"/>
  <c r="ES92" i="27"/>
  <c r="GC92" i="27" s="1"/>
  <c r="ES100" i="27"/>
  <c r="GC100" i="27" s="1"/>
  <c r="ES89" i="27"/>
  <c r="GC89" i="27" s="1"/>
  <c r="ES93" i="27"/>
  <c r="GC93" i="27" s="1"/>
  <c r="ES98" i="27"/>
  <c r="ES103" i="27"/>
  <c r="GC103" i="27" s="1"/>
  <c r="ES105" i="27"/>
  <c r="GC105" i="27" s="1"/>
  <c r="ES97" i="27"/>
  <c r="GC97" i="27" s="1"/>
  <c r="ES102" i="27"/>
  <c r="GC102" i="27" s="1"/>
  <c r="ES95" i="27"/>
  <c r="ES94" i="27"/>
  <c r="GC94" i="27" s="1"/>
  <c r="ES99" i="27"/>
  <c r="GC99" i="27" s="1"/>
  <c r="ES91" i="27"/>
  <c r="GC91" i="27" s="1"/>
  <c r="ES101" i="27"/>
  <c r="ES106" i="27"/>
  <c r="GC106" i="27" s="1"/>
  <c r="ES90" i="27"/>
  <c r="EU86" i="27"/>
  <c r="GE86" i="27" s="1"/>
  <c r="EU85" i="27"/>
  <c r="EU87" i="27"/>
  <c r="GE87" i="27" s="1"/>
  <c r="EU84" i="27"/>
  <c r="GE84" i="27" s="1"/>
  <c r="EU88" i="27"/>
  <c r="GE88" i="27" s="1"/>
  <c r="EM86" i="27"/>
  <c r="FW86" i="27" s="1"/>
  <c r="EM84" i="27"/>
  <c r="FW84" i="27" s="1"/>
  <c r="EM88" i="27"/>
  <c r="FW88" i="27" s="1"/>
  <c r="EM85" i="27"/>
  <c r="EM87" i="27"/>
  <c r="FW87" i="27" s="1"/>
  <c r="EO80" i="27"/>
  <c r="FY80" i="27" s="1"/>
  <c r="EO82" i="27"/>
  <c r="FY82" i="27" s="1"/>
  <c r="EO79" i="27"/>
  <c r="FY79" i="27" s="1"/>
  <c r="EO83" i="27"/>
  <c r="FY83" i="27" s="1"/>
  <c r="EO81" i="27"/>
  <c r="FY81" i="27" s="1"/>
  <c r="EQ76" i="27"/>
  <c r="EQ78" i="27"/>
  <c r="EQ74" i="27"/>
  <c r="EQ77" i="27"/>
  <c r="EQ75" i="27"/>
  <c r="ES70" i="27"/>
  <c r="ES69" i="27"/>
  <c r="ES72" i="27"/>
  <c r="ES73" i="27"/>
  <c r="ES71" i="27"/>
  <c r="EU64" i="27"/>
  <c r="GE64" i="27" s="1"/>
  <c r="EU66" i="27"/>
  <c r="GE66" i="27" s="1"/>
  <c r="EU67" i="27"/>
  <c r="GE67" i="27" s="1"/>
  <c r="EU65" i="27"/>
  <c r="EU68" i="27"/>
  <c r="GE68" i="27" s="1"/>
  <c r="EM64" i="27"/>
  <c r="FW64" i="27" s="1"/>
  <c r="EM68" i="27"/>
  <c r="FW68" i="27" s="1"/>
  <c r="EM65" i="27"/>
  <c r="EM67" i="27"/>
  <c r="FW67" i="27" s="1"/>
  <c r="EM66" i="27"/>
  <c r="FW66" i="27" s="1"/>
  <c r="EO60" i="27"/>
  <c r="FY60" i="27" s="1"/>
  <c r="EO62" i="27"/>
  <c r="FY62" i="27" s="1"/>
  <c r="EO61" i="27"/>
  <c r="FY61" i="27" s="1"/>
  <c r="EO63" i="27"/>
  <c r="FY63" i="27" s="1"/>
  <c r="EO59" i="27"/>
  <c r="FY59" i="27" s="1"/>
  <c r="EQ57" i="27"/>
  <c r="GA57" i="27" s="1"/>
  <c r="EQ58" i="27"/>
  <c r="GA58" i="27" s="1"/>
  <c r="EQ55" i="27"/>
  <c r="EQ54" i="27"/>
  <c r="GA54" i="27" s="1"/>
  <c r="EQ56" i="27"/>
  <c r="GA56" i="27" s="1"/>
  <c r="ES50" i="27"/>
  <c r="GC50" i="27" s="1"/>
  <c r="ES51" i="27"/>
  <c r="ES53" i="27"/>
  <c r="GC53" i="27" s="1"/>
  <c r="ES52" i="27"/>
  <c r="GC52" i="27" s="1"/>
  <c r="EU47" i="27"/>
  <c r="EU48" i="27"/>
  <c r="EU49" i="27"/>
  <c r="EU45" i="27"/>
  <c r="EU46" i="27"/>
  <c r="EM47" i="27"/>
  <c r="EM48" i="27"/>
  <c r="EM49" i="27"/>
  <c r="EM46" i="27"/>
  <c r="EM45" i="27"/>
  <c r="EO42" i="27"/>
  <c r="FY42" i="27" s="1"/>
  <c r="EO40" i="27"/>
  <c r="FY40" i="27" s="1"/>
  <c r="EO44" i="27"/>
  <c r="FY44" i="27" s="1"/>
  <c r="EO43" i="27"/>
  <c r="FY43" i="27" s="1"/>
  <c r="EO41" i="27"/>
  <c r="FY41" i="27" s="1"/>
  <c r="EQ35" i="27"/>
  <c r="GA35" i="27" s="1"/>
  <c r="EQ36" i="27"/>
  <c r="EQ37" i="27"/>
  <c r="GA37" i="27" s="1"/>
  <c r="EQ38" i="27"/>
  <c r="GA38" i="27" s="1"/>
  <c r="EQ39" i="27"/>
  <c r="GA39" i="27" s="1"/>
  <c r="ES33" i="27"/>
  <c r="GC33" i="27" s="1"/>
  <c r="ES34" i="27"/>
  <c r="GC34" i="27" s="1"/>
  <c r="ES30" i="27"/>
  <c r="GC30" i="27" s="1"/>
  <c r="ES31" i="27"/>
  <c r="ES32" i="27"/>
  <c r="GC32" i="27" s="1"/>
  <c r="EU25" i="27"/>
  <c r="GE25" i="27" s="1"/>
  <c r="EU27" i="27"/>
  <c r="GE27" i="27" s="1"/>
  <c r="EU28" i="27"/>
  <c r="GE28" i="27" s="1"/>
  <c r="EU29" i="27"/>
  <c r="GE29" i="27" s="1"/>
  <c r="EU26" i="27"/>
  <c r="EM25" i="27"/>
  <c r="FW25" i="27" s="1"/>
  <c r="EM27" i="27"/>
  <c r="FW27" i="27" s="1"/>
  <c r="EM26" i="27"/>
  <c r="EM28" i="27"/>
  <c r="FW28" i="27" s="1"/>
  <c r="EM29" i="27"/>
  <c r="FW29" i="27" s="1"/>
  <c r="EO21" i="27"/>
  <c r="FY21" i="27" s="1"/>
  <c r="EO22" i="27"/>
  <c r="FY22" i="27" s="1"/>
  <c r="EO23" i="27"/>
  <c r="FY23" i="27" s="1"/>
  <c r="EO24" i="27"/>
  <c r="FY24" i="27" s="1"/>
  <c r="EQ19" i="27"/>
  <c r="EQ20" i="27"/>
  <c r="EQ16" i="27"/>
  <c r="EQ17" i="27"/>
  <c r="EQ18" i="27"/>
  <c r="ES13" i="27"/>
  <c r="ES14" i="27"/>
  <c r="ES15" i="27"/>
  <c r="ES12" i="27"/>
  <c r="EU7" i="27"/>
  <c r="GE7" i="27" s="1"/>
  <c r="EU8" i="27"/>
  <c r="EU9" i="27"/>
  <c r="GE9" i="27" s="1"/>
  <c r="EU11" i="27"/>
  <c r="GE11" i="27" s="1"/>
  <c r="EU10" i="27"/>
  <c r="GE10" i="27" s="1"/>
  <c r="EM7" i="27"/>
  <c r="FW7" i="27" s="1"/>
  <c r="EM8" i="27"/>
  <c r="EM9" i="27"/>
  <c r="FW9" i="27" s="1"/>
  <c r="EM11" i="27"/>
  <c r="FW11" i="27" s="1"/>
  <c r="EM10" i="27"/>
  <c r="FW10" i="27" s="1"/>
  <c r="EO5" i="27"/>
  <c r="FY5" i="27" s="1"/>
  <c r="EO6" i="27"/>
  <c r="FY6" i="27" s="1"/>
  <c r="EO4" i="27"/>
  <c r="FY4" i="27" s="1"/>
  <c r="EO3" i="27"/>
  <c r="FY3" i="27" s="1"/>
  <c r="ER89" i="27"/>
  <c r="GB89" i="27" s="1"/>
  <c r="ER97" i="27"/>
  <c r="GB97" i="27" s="1"/>
  <c r="ER105" i="27"/>
  <c r="GB105" i="27" s="1"/>
  <c r="ER93" i="27"/>
  <c r="GB93" i="27" s="1"/>
  <c r="ER101" i="27"/>
  <c r="ER100" i="27"/>
  <c r="GB100" i="27" s="1"/>
  <c r="ER90" i="27"/>
  <c r="ER95" i="27"/>
  <c r="ER92" i="27"/>
  <c r="GB92" i="27" s="1"/>
  <c r="ER94" i="27"/>
  <c r="GB94" i="27" s="1"/>
  <c r="ER99" i="27"/>
  <c r="GB99" i="27" s="1"/>
  <c r="ER104" i="27"/>
  <c r="ER91" i="27"/>
  <c r="GB91" i="27" s="1"/>
  <c r="ER96" i="27"/>
  <c r="ER98" i="27"/>
  <c r="ER103" i="27"/>
  <c r="GB103" i="27" s="1"/>
  <c r="ER102" i="27"/>
  <c r="GB102" i="27" s="1"/>
  <c r="ER106" i="27"/>
  <c r="GB106" i="27" s="1"/>
  <c r="ET87" i="27"/>
  <c r="GD87" i="27" s="1"/>
  <c r="ET86" i="27"/>
  <c r="GD86" i="27" s="1"/>
  <c r="ET88" i="27"/>
  <c r="GD88" i="27" s="1"/>
  <c r="ET85" i="27"/>
  <c r="ET84" i="27"/>
  <c r="GD84" i="27" s="1"/>
  <c r="EV79" i="27"/>
  <c r="GF79" i="27" s="1"/>
  <c r="EV80" i="27"/>
  <c r="EV82" i="27"/>
  <c r="GF82" i="27" s="1"/>
  <c r="EV83" i="27"/>
  <c r="GF83" i="27" s="1"/>
  <c r="EV81" i="27"/>
  <c r="GF81" i="27" s="1"/>
  <c r="EN79" i="27"/>
  <c r="FX79" i="27" s="1"/>
  <c r="EN81" i="27"/>
  <c r="FX81" i="27" s="1"/>
  <c r="EN82" i="27"/>
  <c r="FX82" i="27" s="1"/>
  <c r="EN80" i="27"/>
  <c r="EN83" i="27"/>
  <c r="FX83" i="27" s="1"/>
  <c r="EP77" i="27"/>
  <c r="FZ77" i="27" s="1"/>
  <c r="EP74" i="27"/>
  <c r="FZ74" i="27" s="1"/>
  <c r="EP76" i="27"/>
  <c r="FZ76" i="27" s="1"/>
  <c r="EP78" i="27"/>
  <c r="FZ78" i="27" s="1"/>
  <c r="EP75" i="27"/>
  <c r="FZ75" i="27" s="1"/>
  <c r="ER69" i="27"/>
  <c r="ER72" i="27"/>
  <c r="ER71" i="27"/>
  <c r="ER73" i="27"/>
  <c r="ER70" i="27"/>
  <c r="ET65" i="27"/>
  <c r="ET67" i="27"/>
  <c r="GD67" i="27" s="1"/>
  <c r="ET66" i="27"/>
  <c r="GD66" i="27" s="1"/>
  <c r="ET68" i="27"/>
  <c r="GD68" i="27" s="1"/>
  <c r="ET64" i="27"/>
  <c r="GD64" i="27" s="1"/>
  <c r="EV62" i="27"/>
  <c r="GF62" i="27" s="1"/>
  <c r="EV63" i="27"/>
  <c r="GF63" i="27" s="1"/>
  <c r="EV59" i="27"/>
  <c r="GF59" i="27" s="1"/>
  <c r="EV61" i="27"/>
  <c r="GF61" i="27" s="1"/>
  <c r="EV60" i="27"/>
  <c r="EN61" i="27"/>
  <c r="FX61" i="27" s="1"/>
  <c r="EN63" i="27"/>
  <c r="FX63" i="27" s="1"/>
  <c r="EN62" i="27"/>
  <c r="FX62" i="27" s="1"/>
  <c r="EN59" i="27"/>
  <c r="FX59" i="27" s="1"/>
  <c r="EN60" i="27"/>
  <c r="EP54" i="27"/>
  <c r="FZ54" i="27" s="1"/>
  <c r="EP56" i="27"/>
  <c r="FZ56" i="27" s="1"/>
  <c r="EP55" i="27"/>
  <c r="FZ55" i="27" s="1"/>
  <c r="EP58" i="27"/>
  <c r="FZ58" i="27" s="1"/>
  <c r="EP57" i="27"/>
  <c r="FZ57" i="27" s="1"/>
  <c r="ER50" i="27"/>
  <c r="GB50" i="27" s="1"/>
  <c r="ER51" i="27"/>
  <c r="ER52" i="27"/>
  <c r="GB52" i="27" s="1"/>
  <c r="ER53" i="27"/>
  <c r="GB53" i="27" s="1"/>
  <c r="ET48" i="27"/>
  <c r="ET49" i="27"/>
  <c r="ET46" i="27"/>
  <c r="ET47" i="27"/>
  <c r="ET45" i="27"/>
  <c r="EV40" i="27"/>
  <c r="EV42" i="27"/>
  <c r="EV41" i="27"/>
  <c r="EV44" i="27"/>
  <c r="EV43" i="27"/>
  <c r="EN40" i="27"/>
  <c r="EN43" i="27"/>
  <c r="EN41" i="27"/>
  <c r="EN42" i="27"/>
  <c r="EN44" i="27"/>
  <c r="EP36" i="27"/>
  <c r="FZ36" i="27" s="1"/>
  <c r="EP37" i="27"/>
  <c r="FZ37" i="27" s="1"/>
  <c r="EP35" i="27"/>
  <c r="FZ35" i="27" s="1"/>
  <c r="EP38" i="27"/>
  <c r="FZ38" i="27" s="1"/>
  <c r="EP39" i="27"/>
  <c r="FZ39" i="27" s="1"/>
  <c r="ER34" i="27"/>
  <c r="GB34" i="27" s="1"/>
  <c r="ER30" i="27"/>
  <c r="GB30" i="27" s="1"/>
  <c r="ER31" i="27"/>
  <c r="ER32" i="27"/>
  <c r="GB32" i="27" s="1"/>
  <c r="ER33" i="27"/>
  <c r="GB33" i="27" s="1"/>
  <c r="ET25" i="27"/>
  <c r="GD25" i="27" s="1"/>
  <c r="ET26" i="27"/>
  <c r="ET28" i="27"/>
  <c r="GD28" i="27" s="1"/>
  <c r="ET29" i="27"/>
  <c r="GD29" i="27" s="1"/>
  <c r="ET27" i="27"/>
  <c r="GD27" i="27" s="1"/>
  <c r="EV22" i="27"/>
  <c r="EV23" i="27"/>
  <c r="GF23" i="27" s="1"/>
  <c r="EV24" i="27"/>
  <c r="GF24" i="27" s="1"/>
  <c r="EV21" i="27"/>
  <c r="GF21" i="27" s="1"/>
  <c r="EN22" i="27"/>
  <c r="EN23" i="27"/>
  <c r="FX23" i="27" s="1"/>
  <c r="EN24" i="27"/>
  <c r="FX24" i="27" s="1"/>
  <c r="EN21" i="27"/>
  <c r="FX21" i="27" s="1"/>
  <c r="EP20" i="27"/>
  <c r="FZ20" i="27" s="1"/>
  <c r="EP16" i="27"/>
  <c r="FZ16" i="27" s="1"/>
  <c r="EP17" i="27"/>
  <c r="FZ17" i="27" s="1"/>
  <c r="EP18" i="27"/>
  <c r="FZ18" i="27" s="1"/>
  <c r="EP19" i="27"/>
  <c r="FZ19" i="27" s="1"/>
  <c r="ER12" i="27"/>
  <c r="ER14" i="27"/>
  <c r="ER15" i="27"/>
  <c r="ER13" i="27"/>
  <c r="ET8" i="27"/>
  <c r="ET9" i="27"/>
  <c r="GD9" i="27" s="1"/>
  <c r="ET10" i="27"/>
  <c r="GD10" i="27" s="1"/>
  <c r="ET11" i="27"/>
  <c r="GD11" i="27" s="1"/>
  <c r="ET7" i="27"/>
  <c r="GD7" i="27" s="1"/>
  <c r="EV4" i="27"/>
  <c r="EV6" i="27"/>
  <c r="GF6" i="27" s="1"/>
  <c r="EV5" i="27"/>
  <c r="GF5" i="27" s="1"/>
  <c r="EV3" i="27"/>
  <c r="GF3" i="27" s="1"/>
  <c r="EN6" i="27"/>
  <c r="FX6" i="27" s="1"/>
  <c r="EN4" i="27"/>
  <c r="EN5" i="27"/>
  <c r="FX5" i="27" s="1"/>
  <c r="EN3" i="27"/>
  <c r="FX3" i="27" s="1"/>
  <c r="EQ90" i="27"/>
  <c r="EQ98" i="27"/>
  <c r="EQ106" i="27"/>
  <c r="GA106" i="27" s="1"/>
  <c r="EQ94" i="27"/>
  <c r="GA94" i="27" s="1"/>
  <c r="EQ102" i="27"/>
  <c r="GA102" i="27" s="1"/>
  <c r="EQ91" i="27"/>
  <c r="GA91" i="27" s="1"/>
  <c r="EQ100" i="27"/>
  <c r="GA100" i="27" s="1"/>
  <c r="EQ105" i="27"/>
  <c r="GA105" i="27" s="1"/>
  <c r="EQ99" i="27"/>
  <c r="GA99" i="27" s="1"/>
  <c r="EQ104" i="27"/>
  <c r="EQ89" i="27"/>
  <c r="GA89" i="27" s="1"/>
  <c r="EQ103" i="27"/>
  <c r="GA103" i="27" s="1"/>
  <c r="EQ93" i="27"/>
  <c r="GA93" i="27" s="1"/>
  <c r="EQ97" i="27"/>
  <c r="GA97" i="27" s="1"/>
  <c r="EQ96" i="27"/>
  <c r="EQ101" i="27"/>
  <c r="EQ92" i="27"/>
  <c r="GA92" i="27" s="1"/>
  <c r="ES88" i="27"/>
  <c r="GC88" i="27" s="1"/>
  <c r="ES84" i="27"/>
  <c r="GC84" i="27" s="1"/>
  <c r="ES87" i="27"/>
  <c r="GC87" i="27" s="1"/>
  <c r="ES86" i="27"/>
  <c r="GC86" i="27" s="1"/>
  <c r="ES85" i="27"/>
  <c r="EU80" i="27"/>
  <c r="EU79" i="27"/>
  <c r="GE79" i="27" s="1"/>
  <c r="EU82" i="27"/>
  <c r="GE82" i="27" s="1"/>
  <c r="EU81" i="27"/>
  <c r="GE81" i="27" s="1"/>
  <c r="EU83" i="27"/>
  <c r="GE83" i="27" s="1"/>
  <c r="EM80" i="27"/>
  <c r="EM82" i="27"/>
  <c r="FW82" i="27" s="1"/>
  <c r="EM79" i="27"/>
  <c r="FW79" i="27" s="1"/>
  <c r="EM83" i="27"/>
  <c r="FW83" i="27" s="1"/>
  <c r="EM81" i="27"/>
  <c r="FW81" i="27" s="1"/>
  <c r="EO74" i="27"/>
  <c r="FY74" i="27" s="1"/>
  <c r="EO78" i="27"/>
  <c r="FY78" i="27" s="1"/>
  <c r="EO75" i="27"/>
  <c r="FY75" i="27" s="1"/>
  <c r="EO77" i="27"/>
  <c r="FY77" i="27" s="1"/>
  <c r="EO76" i="27"/>
  <c r="FY76" i="27" s="1"/>
  <c r="EQ72" i="27"/>
  <c r="EQ70" i="27"/>
  <c r="EQ71" i="27"/>
  <c r="EQ73" i="27"/>
  <c r="EQ69" i="27"/>
  <c r="ES64" i="27"/>
  <c r="GC64" i="27" s="1"/>
  <c r="ES66" i="27"/>
  <c r="GC66" i="27" s="1"/>
  <c r="ES68" i="27"/>
  <c r="GC68" i="27" s="1"/>
  <c r="ES65" i="27"/>
  <c r="ES67" i="27"/>
  <c r="GC67" i="27" s="1"/>
  <c r="EU62" i="27"/>
  <c r="GE62" i="27" s="1"/>
  <c r="EU60" i="27"/>
  <c r="EU59" i="27"/>
  <c r="GE59" i="27" s="1"/>
  <c r="EU63" i="27"/>
  <c r="GE63" i="27" s="1"/>
  <c r="EU61" i="27"/>
  <c r="GE61" i="27" s="1"/>
  <c r="EM62" i="27"/>
  <c r="FW62" i="27" s="1"/>
  <c r="EM63" i="27"/>
  <c r="FW63" i="27" s="1"/>
  <c r="EM61" i="27"/>
  <c r="FW61" i="27" s="1"/>
  <c r="EM60" i="27"/>
  <c r="EM59" i="27"/>
  <c r="FW59" i="27" s="1"/>
  <c r="EO54" i="27"/>
  <c r="FY54" i="27" s="1"/>
  <c r="EO55" i="27"/>
  <c r="FY55" i="27" s="1"/>
  <c r="EO56" i="27"/>
  <c r="FY56" i="27" s="1"/>
  <c r="EO58" i="27"/>
  <c r="FY58" i="27" s="1"/>
  <c r="EO57" i="27"/>
  <c r="FY57" i="27" s="1"/>
  <c r="EQ51" i="27"/>
  <c r="EQ52" i="27"/>
  <c r="GA52" i="27" s="1"/>
  <c r="EQ53" i="27"/>
  <c r="GA53" i="27" s="1"/>
  <c r="EQ50" i="27"/>
  <c r="GA50" i="27" s="1"/>
  <c r="ES49" i="27"/>
  <c r="ES47" i="27"/>
  <c r="ES45" i="27"/>
  <c r="ES46" i="27"/>
  <c r="ES48" i="27"/>
  <c r="EU40" i="27"/>
  <c r="EU41" i="27"/>
  <c r="EU43" i="27"/>
  <c r="EU44" i="27"/>
  <c r="EU42" i="27"/>
  <c r="EM40" i="27"/>
  <c r="EM41" i="27"/>
  <c r="EM42" i="27"/>
  <c r="EM43" i="27"/>
  <c r="EM44" i="27"/>
  <c r="EO35" i="27"/>
  <c r="FY35" i="27" s="1"/>
  <c r="EO38" i="27"/>
  <c r="FY38" i="27" s="1"/>
  <c r="EO36" i="27"/>
  <c r="FY36" i="27" s="1"/>
  <c r="EO39" i="27"/>
  <c r="FY39" i="27" s="1"/>
  <c r="EO37" i="27"/>
  <c r="FY37" i="27" s="1"/>
  <c r="EQ31" i="27"/>
  <c r="EQ32" i="27"/>
  <c r="GA32" i="27" s="1"/>
  <c r="EQ33" i="27"/>
  <c r="GA33" i="27" s="1"/>
  <c r="EQ34" i="27"/>
  <c r="GA34" i="27" s="1"/>
  <c r="EQ30" i="27"/>
  <c r="GA30" i="27" s="1"/>
  <c r="ES25" i="27"/>
  <c r="GC25" i="27" s="1"/>
  <c r="ES26" i="27"/>
  <c r="ES27" i="27"/>
  <c r="GC27" i="27" s="1"/>
  <c r="ES29" i="27"/>
  <c r="GC29" i="27" s="1"/>
  <c r="ES28" i="27"/>
  <c r="GC28" i="27" s="1"/>
  <c r="EU23" i="27"/>
  <c r="GE23" i="27" s="1"/>
  <c r="EU24" i="27"/>
  <c r="GE24" i="27" s="1"/>
  <c r="EU21" i="27"/>
  <c r="GE21" i="27" s="1"/>
  <c r="EU22" i="27"/>
  <c r="EM23" i="27"/>
  <c r="FW23" i="27" s="1"/>
  <c r="EM24" i="27"/>
  <c r="FW24" i="27" s="1"/>
  <c r="EM21" i="27"/>
  <c r="FW21" i="27" s="1"/>
  <c r="EM22" i="27"/>
  <c r="EO17" i="27"/>
  <c r="FY17" i="27" s="1"/>
  <c r="EO18" i="27"/>
  <c r="FY18" i="27" s="1"/>
  <c r="EO19" i="27"/>
  <c r="FY19" i="27" s="1"/>
  <c r="EO20" i="27"/>
  <c r="FY20" i="27" s="1"/>
  <c r="EO16" i="27"/>
  <c r="FY16" i="27" s="1"/>
  <c r="EQ12" i="27"/>
  <c r="EQ13" i="27"/>
  <c r="EQ15" i="27"/>
  <c r="EQ14" i="27"/>
  <c r="ES9" i="27"/>
  <c r="GC9" i="27" s="1"/>
  <c r="ES10" i="27"/>
  <c r="GC10" i="27" s="1"/>
  <c r="ES11" i="27"/>
  <c r="GC11" i="27" s="1"/>
  <c r="ES8" i="27"/>
  <c r="ES7" i="27"/>
  <c r="GC7" i="27" s="1"/>
  <c r="EU6" i="27"/>
  <c r="GE6" i="27" s="1"/>
  <c r="EU4" i="27"/>
  <c r="EU5" i="27"/>
  <c r="GE5" i="27" s="1"/>
  <c r="EU3" i="27"/>
  <c r="GE3" i="27" s="1"/>
  <c r="EM4" i="27"/>
  <c r="EM5" i="27"/>
  <c r="FW5" i="27" s="1"/>
  <c r="EM6" i="27"/>
  <c r="FW6" i="27" s="1"/>
  <c r="EM3" i="27"/>
  <c r="FW3" i="27" s="1"/>
  <c r="AK28" i="15"/>
  <c r="AK167" i="15"/>
  <c r="Q40" i="15"/>
  <c r="AC74" i="15" l="1"/>
  <c r="AC78" i="15"/>
  <c r="B23" i="20" l="1"/>
  <c r="J23" i="20"/>
  <c r="K23" i="20"/>
  <c r="L23" i="20"/>
  <c r="M23" i="20"/>
  <c r="N23" i="20"/>
  <c r="AE23" i="20"/>
  <c r="T23" i="20" s="1"/>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T26" i="20" s="1"/>
  <c r="AF26" i="20"/>
  <c r="X26" i="20" s="1"/>
  <c r="AG26" i="20"/>
  <c r="AB26" i="20" s="1"/>
  <c r="B27" i="20"/>
  <c r="J27" i="20"/>
  <c r="K27" i="20"/>
  <c r="L27" i="20"/>
  <c r="M27" i="20"/>
  <c r="N27" i="20"/>
  <c r="AE27" i="20"/>
  <c r="T27" i="20" s="1"/>
  <c r="AF27" i="20"/>
  <c r="X27" i="20" s="1"/>
  <c r="AG27" i="20"/>
  <c r="B28" i="20"/>
  <c r="J28" i="20"/>
  <c r="K28" i="20"/>
  <c r="L28" i="20"/>
  <c r="M28" i="20"/>
  <c r="N28" i="20"/>
  <c r="AE28" i="20"/>
  <c r="AF28" i="20"/>
  <c r="AG28" i="20"/>
  <c r="B29" i="20"/>
  <c r="J29" i="20"/>
  <c r="K29" i="20"/>
  <c r="L29" i="20"/>
  <c r="M29" i="20"/>
  <c r="N29" i="20"/>
  <c r="AE29" i="20"/>
  <c r="AF29" i="20"/>
  <c r="AG29" i="20"/>
  <c r="AB29" i="20" s="1"/>
  <c r="B30" i="20"/>
  <c r="J30" i="20"/>
  <c r="K30" i="20"/>
  <c r="L30" i="20"/>
  <c r="M30" i="20"/>
  <c r="N30" i="20"/>
  <c r="AE30" i="20"/>
  <c r="AF30" i="20"/>
  <c r="X30" i="20" s="1"/>
  <c r="AG30" i="20"/>
  <c r="AB30" i="20" s="1"/>
  <c r="B31" i="20"/>
  <c r="J31" i="20"/>
  <c r="K31" i="20"/>
  <c r="L31" i="20"/>
  <c r="M31" i="20"/>
  <c r="N31" i="20"/>
  <c r="AE31" i="20"/>
  <c r="T31" i="20" s="1"/>
  <c r="AF31" i="20"/>
  <c r="X31" i="20" s="1"/>
  <c r="AG31" i="20"/>
  <c r="B32" i="20"/>
  <c r="J32" i="20"/>
  <c r="K32" i="20"/>
  <c r="L32" i="20"/>
  <c r="M32" i="20"/>
  <c r="N32" i="20"/>
  <c r="AE32" i="20"/>
  <c r="AF32" i="20"/>
  <c r="AG32" i="20"/>
  <c r="B33" i="20"/>
  <c r="J33" i="20"/>
  <c r="K33" i="20"/>
  <c r="L33" i="20"/>
  <c r="M33" i="20"/>
  <c r="N33" i="20"/>
  <c r="AE33" i="20"/>
  <c r="AF33" i="20"/>
  <c r="AG33" i="20"/>
  <c r="AB33" i="20" s="1"/>
  <c r="B34" i="20"/>
  <c r="J34" i="20"/>
  <c r="K34" i="20"/>
  <c r="L34" i="20"/>
  <c r="M34" i="20"/>
  <c r="N34" i="20"/>
  <c r="AE34" i="20"/>
  <c r="T34" i="20" s="1"/>
  <c r="AF34" i="20"/>
  <c r="X34" i="20" s="1"/>
  <c r="AG34" i="20"/>
  <c r="AB34" i="20" s="1"/>
  <c r="B35" i="20"/>
  <c r="J35" i="20"/>
  <c r="K35" i="20"/>
  <c r="L35" i="20"/>
  <c r="M35" i="20"/>
  <c r="N35" i="20"/>
  <c r="AE35" i="20"/>
  <c r="T35" i="20" s="1"/>
  <c r="AF35" i="20"/>
  <c r="X35" i="20" s="1"/>
  <c r="AG35" i="20"/>
  <c r="B36" i="20"/>
  <c r="J36" i="20"/>
  <c r="K36" i="20"/>
  <c r="L36" i="20"/>
  <c r="M36" i="20"/>
  <c r="N36" i="20"/>
  <c r="AE36" i="20"/>
  <c r="AF36" i="20"/>
  <c r="AG36" i="20"/>
  <c r="B37" i="20"/>
  <c r="J37" i="20"/>
  <c r="K37" i="20"/>
  <c r="L37" i="20"/>
  <c r="M37" i="20"/>
  <c r="N37" i="20"/>
  <c r="AE37" i="20"/>
  <c r="AF37" i="20"/>
  <c r="AG37" i="20"/>
  <c r="AB37" i="20" s="1"/>
  <c r="B38" i="20"/>
  <c r="J38" i="20"/>
  <c r="K38" i="20"/>
  <c r="L38" i="20"/>
  <c r="M38" i="20"/>
  <c r="N38" i="20"/>
  <c r="AE38" i="20"/>
  <c r="AF38" i="20"/>
  <c r="X38" i="20" s="1"/>
  <c r="AG38" i="20"/>
  <c r="AB38" i="20" s="1"/>
  <c r="B39" i="20"/>
  <c r="J39" i="20"/>
  <c r="K39" i="20"/>
  <c r="L39" i="20"/>
  <c r="M39" i="20"/>
  <c r="N39" i="20"/>
  <c r="AE39" i="20"/>
  <c r="T39" i="20" s="1"/>
  <c r="AF39" i="20"/>
  <c r="X39" i="20" s="1"/>
  <c r="AG39" i="20"/>
  <c r="B40" i="20"/>
  <c r="J40" i="20"/>
  <c r="K40" i="20"/>
  <c r="L40" i="20"/>
  <c r="M40" i="20"/>
  <c r="N40" i="20"/>
  <c r="AE40" i="20"/>
  <c r="AF40" i="20"/>
  <c r="AG40" i="20"/>
  <c r="B41" i="20"/>
  <c r="J41" i="20"/>
  <c r="K41" i="20"/>
  <c r="L41" i="20"/>
  <c r="M41" i="20"/>
  <c r="N41" i="20"/>
  <c r="AE41" i="20"/>
  <c r="AF41" i="20"/>
  <c r="AG41" i="20"/>
  <c r="AB41" i="20" s="1"/>
  <c r="B42" i="20"/>
  <c r="J42" i="20"/>
  <c r="K42" i="20"/>
  <c r="L42" i="20"/>
  <c r="M42" i="20"/>
  <c r="N42" i="20"/>
  <c r="AE42" i="20"/>
  <c r="T42" i="20" s="1"/>
  <c r="AF42" i="20"/>
  <c r="X42" i="20" s="1"/>
  <c r="AG42" i="20"/>
  <c r="AB42" i="20" s="1"/>
  <c r="B43" i="20"/>
  <c r="J43" i="20"/>
  <c r="K43" i="20"/>
  <c r="L43" i="20"/>
  <c r="M43" i="20"/>
  <c r="N43" i="20"/>
  <c r="AE43" i="20"/>
  <c r="T43" i="20" s="1"/>
  <c r="AF43" i="20"/>
  <c r="X43" i="20" s="1"/>
  <c r="AG43" i="20"/>
  <c r="B44" i="20"/>
  <c r="J44" i="20"/>
  <c r="K44" i="20"/>
  <c r="L44" i="20"/>
  <c r="M44" i="20"/>
  <c r="N44" i="20"/>
  <c r="AE44" i="20"/>
  <c r="AF44" i="20"/>
  <c r="AG44" i="20"/>
  <c r="B45" i="20"/>
  <c r="J45" i="20"/>
  <c r="K45" i="20"/>
  <c r="L45" i="20"/>
  <c r="M45" i="20"/>
  <c r="N45" i="20"/>
  <c r="AE45" i="20"/>
  <c r="AF45" i="20"/>
  <c r="AG45" i="20"/>
  <c r="AB45" i="20" s="1"/>
  <c r="B46" i="20"/>
  <c r="J46" i="20"/>
  <c r="K46" i="20"/>
  <c r="L46" i="20"/>
  <c r="M46" i="20"/>
  <c r="N46" i="20"/>
  <c r="AE46" i="20"/>
  <c r="AF46" i="20"/>
  <c r="X46" i="20" s="1"/>
  <c r="AG46" i="20"/>
  <c r="AB46" i="20" s="1"/>
  <c r="B47" i="20"/>
  <c r="J47" i="20"/>
  <c r="K47" i="20"/>
  <c r="L47" i="20"/>
  <c r="M47" i="20"/>
  <c r="N47" i="20"/>
  <c r="AE47" i="20"/>
  <c r="T47" i="20" s="1"/>
  <c r="AF47" i="20"/>
  <c r="X47" i="20" s="1"/>
  <c r="AG47" i="20"/>
  <c r="B48" i="20"/>
  <c r="J48" i="20"/>
  <c r="K48" i="20"/>
  <c r="L48" i="20"/>
  <c r="M48" i="20"/>
  <c r="N48" i="20"/>
  <c r="AE48" i="20"/>
  <c r="AF48" i="20"/>
  <c r="AG48" i="20"/>
  <c r="B49" i="20"/>
  <c r="J49" i="20"/>
  <c r="K49" i="20"/>
  <c r="L49" i="20"/>
  <c r="M49" i="20"/>
  <c r="N49" i="20"/>
  <c r="AE49" i="20"/>
  <c r="AF49" i="20"/>
  <c r="AG49" i="20"/>
  <c r="AB49" i="20" s="1"/>
  <c r="B50" i="20"/>
  <c r="J50" i="20"/>
  <c r="K50" i="20"/>
  <c r="L50" i="20"/>
  <c r="M50" i="20"/>
  <c r="N50" i="20"/>
  <c r="AE50" i="20"/>
  <c r="T50" i="20" s="1"/>
  <c r="AF50" i="20"/>
  <c r="X50" i="20" s="1"/>
  <c r="AG50" i="20"/>
  <c r="AB50" i="20" s="1"/>
  <c r="B51" i="20"/>
  <c r="J51" i="20"/>
  <c r="K51" i="20"/>
  <c r="L51" i="20"/>
  <c r="M51" i="20"/>
  <c r="N51" i="20"/>
  <c r="AE51" i="20"/>
  <c r="T51" i="20" s="1"/>
  <c r="AF51" i="20"/>
  <c r="X51" i="20" s="1"/>
  <c r="AG51" i="20"/>
  <c r="B52" i="20"/>
  <c r="J52" i="20"/>
  <c r="K52" i="20"/>
  <c r="L52" i="20"/>
  <c r="M52" i="20"/>
  <c r="N52" i="20"/>
  <c r="AE52" i="20"/>
  <c r="AF52" i="20"/>
  <c r="AG52" i="20"/>
  <c r="B53" i="20"/>
  <c r="J53" i="20"/>
  <c r="K53" i="20"/>
  <c r="L53" i="20"/>
  <c r="M53" i="20"/>
  <c r="N53" i="20"/>
  <c r="AE53" i="20"/>
  <c r="AF53" i="20"/>
  <c r="AG53" i="20"/>
  <c r="AB53" i="20" s="1"/>
  <c r="B54" i="20"/>
  <c r="J54" i="20"/>
  <c r="K54" i="20"/>
  <c r="L54" i="20"/>
  <c r="M54" i="20"/>
  <c r="N54" i="20"/>
  <c r="AE54" i="20"/>
  <c r="AF54" i="20"/>
  <c r="X54" i="20" s="1"/>
  <c r="AG54" i="20"/>
  <c r="AB54" i="20" s="1"/>
  <c r="B55" i="20"/>
  <c r="J55" i="20"/>
  <c r="K55" i="20"/>
  <c r="L55" i="20"/>
  <c r="M55" i="20"/>
  <c r="N55" i="20"/>
  <c r="AE55" i="20"/>
  <c r="T55" i="20" s="1"/>
  <c r="AF55" i="20"/>
  <c r="X55" i="20" s="1"/>
  <c r="AG55" i="20"/>
  <c r="B56" i="20"/>
  <c r="J56" i="20"/>
  <c r="K56" i="20"/>
  <c r="L56" i="20"/>
  <c r="M56" i="20"/>
  <c r="N56" i="20"/>
  <c r="AE56" i="20"/>
  <c r="AF56" i="20"/>
  <c r="AG56" i="20"/>
  <c r="B57" i="20"/>
  <c r="J57" i="20"/>
  <c r="K57" i="20"/>
  <c r="L57" i="20"/>
  <c r="M57" i="20"/>
  <c r="N57" i="20"/>
  <c r="AE57" i="20"/>
  <c r="AF57" i="20"/>
  <c r="AG57" i="20"/>
  <c r="AB57" i="20" s="1"/>
  <c r="B58" i="20"/>
  <c r="J58" i="20"/>
  <c r="K58" i="20"/>
  <c r="L58" i="20"/>
  <c r="M58" i="20"/>
  <c r="N58" i="20"/>
  <c r="AE58" i="20"/>
  <c r="T58" i="20" s="1"/>
  <c r="AF58" i="20"/>
  <c r="X58" i="20" s="1"/>
  <c r="AG58" i="20"/>
  <c r="AB58" i="20" s="1"/>
  <c r="B59" i="20"/>
  <c r="J59" i="20"/>
  <c r="K59" i="20"/>
  <c r="L59" i="20"/>
  <c r="M59" i="20"/>
  <c r="N59" i="20"/>
  <c r="AE59" i="20"/>
  <c r="T59" i="20" s="1"/>
  <c r="AF59" i="20"/>
  <c r="X59" i="20" s="1"/>
  <c r="AG59" i="20"/>
  <c r="B60" i="20"/>
  <c r="J60" i="20"/>
  <c r="K60" i="20"/>
  <c r="L60" i="20"/>
  <c r="M60" i="20"/>
  <c r="N60" i="20"/>
  <c r="AE60" i="20"/>
  <c r="AF60" i="20"/>
  <c r="AG60" i="20"/>
  <c r="B61" i="20"/>
  <c r="J61" i="20"/>
  <c r="K61" i="20"/>
  <c r="L61" i="20"/>
  <c r="M61" i="20"/>
  <c r="N61" i="20"/>
  <c r="AE61" i="20"/>
  <c r="AF61" i="20"/>
  <c r="AG61" i="20"/>
  <c r="AB61" i="20" s="1"/>
  <c r="B62" i="20"/>
  <c r="J62" i="20"/>
  <c r="K62" i="20"/>
  <c r="L62" i="20"/>
  <c r="M62" i="20"/>
  <c r="N62" i="20"/>
  <c r="AE62" i="20"/>
  <c r="AF62" i="20"/>
  <c r="X62" i="20" s="1"/>
  <c r="AG62" i="20"/>
  <c r="AB62" i="20" s="1"/>
  <c r="B63" i="20"/>
  <c r="J63" i="20"/>
  <c r="K63" i="20"/>
  <c r="L63" i="20"/>
  <c r="M63" i="20"/>
  <c r="N63" i="20"/>
  <c r="AE63" i="20"/>
  <c r="T63" i="20" s="1"/>
  <c r="AF63" i="20"/>
  <c r="X63" i="20" s="1"/>
  <c r="AG63" i="20"/>
  <c r="B64" i="20"/>
  <c r="J64" i="20"/>
  <c r="K64" i="20"/>
  <c r="L64" i="20"/>
  <c r="M64" i="20"/>
  <c r="N64" i="20"/>
  <c r="AE64" i="20"/>
  <c r="AF64" i="20"/>
  <c r="AG64" i="20"/>
  <c r="B65" i="20"/>
  <c r="J65" i="20"/>
  <c r="K65" i="20"/>
  <c r="L65" i="20"/>
  <c r="M65" i="20"/>
  <c r="N65" i="20"/>
  <c r="AE65" i="20"/>
  <c r="AF65" i="20"/>
  <c r="AG65" i="20"/>
  <c r="AB65" i="20" s="1"/>
  <c r="B66" i="20"/>
  <c r="J66" i="20"/>
  <c r="K66" i="20"/>
  <c r="L66" i="20"/>
  <c r="M66" i="20"/>
  <c r="N66" i="20"/>
  <c r="AE66" i="20"/>
  <c r="T66" i="20" s="1"/>
  <c r="AF66" i="20"/>
  <c r="X66" i="20" s="1"/>
  <c r="AG66" i="20"/>
  <c r="AB66" i="20" s="1"/>
  <c r="B67" i="20"/>
  <c r="J67" i="20"/>
  <c r="K67" i="20"/>
  <c r="L67" i="20"/>
  <c r="M67" i="20"/>
  <c r="N67" i="20"/>
  <c r="AE67" i="20"/>
  <c r="T67" i="20" s="1"/>
  <c r="AF67" i="20"/>
  <c r="X67" i="20" s="1"/>
  <c r="AG67" i="20"/>
  <c r="B68" i="20"/>
  <c r="J68" i="20"/>
  <c r="K68" i="20"/>
  <c r="L68" i="20"/>
  <c r="M68" i="20"/>
  <c r="N68" i="20"/>
  <c r="AE68" i="20"/>
  <c r="AF68" i="20"/>
  <c r="AG68" i="20"/>
  <c r="B69" i="20"/>
  <c r="J69" i="20"/>
  <c r="K69" i="20"/>
  <c r="L69" i="20"/>
  <c r="M69" i="20"/>
  <c r="N69" i="20"/>
  <c r="AE69" i="20"/>
  <c r="AF69" i="20"/>
  <c r="AG69" i="20"/>
  <c r="AB69" i="20" s="1"/>
  <c r="B70" i="20"/>
  <c r="J70" i="20"/>
  <c r="K70" i="20"/>
  <c r="L70" i="20"/>
  <c r="M70" i="20"/>
  <c r="N70" i="20"/>
  <c r="AE70" i="20"/>
  <c r="AF70" i="20"/>
  <c r="X70" i="20" s="1"/>
  <c r="AG70" i="20"/>
  <c r="AB70" i="20" s="1"/>
  <c r="B71" i="20"/>
  <c r="J71" i="20"/>
  <c r="K71" i="20"/>
  <c r="L71" i="20"/>
  <c r="M71" i="20"/>
  <c r="N71" i="20"/>
  <c r="AE71" i="20"/>
  <c r="T71" i="20" s="1"/>
  <c r="AF71" i="20"/>
  <c r="X71" i="20" s="1"/>
  <c r="AG71" i="20"/>
  <c r="B72" i="20"/>
  <c r="J72" i="20"/>
  <c r="K72" i="20"/>
  <c r="L72" i="20"/>
  <c r="M72" i="20"/>
  <c r="N72" i="20"/>
  <c r="AE72" i="20"/>
  <c r="AF72" i="20"/>
  <c r="AG72" i="20"/>
  <c r="B73" i="20"/>
  <c r="J73" i="20"/>
  <c r="K73" i="20"/>
  <c r="L73" i="20"/>
  <c r="M73" i="20"/>
  <c r="N73" i="20"/>
  <c r="AE73" i="20"/>
  <c r="AF73" i="20"/>
  <c r="AG73" i="20"/>
  <c r="AB73" i="20" s="1"/>
  <c r="B74" i="20"/>
  <c r="J74" i="20"/>
  <c r="K74" i="20"/>
  <c r="L74" i="20"/>
  <c r="M74" i="20"/>
  <c r="N74" i="20"/>
  <c r="AE74" i="20"/>
  <c r="T74" i="20" s="1"/>
  <c r="AF74" i="20"/>
  <c r="X74" i="20" s="1"/>
  <c r="AG74" i="20"/>
  <c r="AB74" i="20" s="1"/>
  <c r="B75" i="20"/>
  <c r="J75" i="20"/>
  <c r="K75" i="20"/>
  <c r="L75" i="20"/>
  <c r="M75" i="20"/>
  <c r="N75" i="20"/>
  <c r="AE75" i="20"/>
  <c r="T75" i="20" s="1"/>
  <c r="AF75" i="20"/>
  <c r="X75" i="20" s="1"/>
  <c r="AG75" i="20"/>
  <c r="B76" i="20"/>
  <c r="J76" i="20"/>
  <c r="K76" i="20"/>
  <c r="L76" i="20"/>
  <c r="M76" i="20"/>
  <c r="N76" i="20"/>
  <c r="AE76" i="20"/>
  <c r="AF76" i="20"/>
  <c r="AG76" i="20"/>
  <c r="B77" i="20"/>
  <c r="J77" i="20"/>
  <c r="K77" i="20"/>
  <c r="L77" i="20"/>
  <c r="M77" i="20"/>
  <c r="N77" i="20"/>
  <c r="AE77" i="20"/>
  <c r="AF77" i="20"/>
  <c r="AG77" i="20"/>
  <c r="AB77" i="20" s="1"/>
  <c r="B78" i="20"/>
  <c r="J78" i="20"/>
  <c r="K78" i="20"/>
  <c r="L78" i="20"/>
  <c r="M78" i="20"/>
  <c r="N78" i="20"/>
  <c r="AE78" i="20"/>
  <c r="AF78" i="20"/>
  <c r="X78" i="20" s="1"/>
  <c r="AG78" i="20"/>
  <c r="AB78" i="20" s="1"/>
  <c r="B79" i="20"/>
  <c r="J79" i="20"/>
  <c r="K79" i="20"/>
  <c r="L79" i="20"/>
  <c r="M79" i="20"/>
  <c r="N79" i="20"/>
  <c r="AE79" i="20"/>
  <c r="T79" i="20" s="1"/>
  <c r="AF79" i="20"/>
  <c r="X79" i="20" s="1"/>
  <c r="AG79" i="20"/>
  <c r="B80" i="20"/>
  <c r="J80" i="20"/>
  <c r="K80" i="20"/>
  <c r="L80" i="20"/>
  <c r="M80" i="20"/>
  <c r="N80" i="20"/>
  <c r="AE80" i="20"/>
  <c r="AF80" i="20"/>
  <c r="AG80" i="20"/>
  <c r="B81" i="20"/>
  <c r="J81" i="20"/>
  <c r="K81" i="20"/>
  <c r="L81" i="20"/>
  <c r="M81" i="20"/>
  <c r="N81" i="20"/>
  <c r="AE81" i="20"/>
  <c r="AF81" i="20"/>
  <c r="AG81" i="20"/>
  <c r="AB81" i="20" s="1"/>
  <c r="B82" i="20"/>
  <c r="J82" i="20"/>
  <c r="K82" i="20"/>
  <c r="L82" i="20"/>
  <c r="M82" i="20"/>
  <c r="N82" i="20"/>
  <c r="AE82" i="20"/>
  <c r="T82" i="20" s="1"/>
  <c r="AF82" i="20"/>
  <c r="X82" i="20" s="1"/>
  <c r="AG82" i="20"/>
  <c r="AB82" i="20" s="1"/>
  <c r="B83" i="20"/>
  <c r="J83" i="20"/>
  <c r="K83" i="20"/>
  <c r="L83" i="20"/>
  <c r="M83" i="20"/>
  <c r="N83" i="20"/>
  <c r="AE83" i="20"/>
  <c r="T83" i="20" s="1"/>
  <c r="AF83" i="20"/>
  <c r="X83" i="20" s="1"/>
  <c r="AG83" i="20"/>
  <c r="B84" i="20"/>
  <c r="J84" i="20"/>
  <c r="K84" i="20"/>
  <c r="L84" i="20"/>
  <c r="M84" i="20"/>
  <c r="N84" i="20"/>
  <c r="AE84" i="20"/>
  <c r="AF84" i="20"/>
  <c r="AG84" i="20"/>
  <c r="B85" i="20"/>
  <c r="J85" i="20"/>
  <c r="K85" i="20"/>
  <c r="L85" i="20"/>
  <c r="M85" i="20"/>
  <c r="N85" i="20"/>
  <c r="AE85" i="20"/>
  <c r="AF85" i="20"/>
  <c r="AG85" i="20"/>
  <c r="AB85" i="20" s="1"/>
  <c r="B86" i="20"/>
  <c r="J86" i="20"/>
  <c r="K86" i="20"/>
  <c r="L86" i="20"/>
  <c r="M86" i="20"/>
  <c r="N86" i="20"/>
  <c r="AE86" i="20"/>
  <c r="T86" i="20" s="1"/>
  <c r="AF86" i="20"/>
  <c r="X86" i="20" s="1"/>
  <c r="AG86" i="20"/>
  <c r="AB86" i="20" s="1"/>
  <c r="B87" i="20"/>
  <c r="J87" i="20"/>
  <c r="K87" i="20"/>
  <c r="L87" i="20"/>
  <c r="M87" i="20"/>
  <c r="N87" i="20"/>
  <c r="AE87" i="20"/>
  <c r="T87" i="20" s="1"/>
  <c r="AF87" i="20"/>
  <c r="X87" i="20" s="1"/>
  <c r="AG87" i="20"/>
  <c r="B88" i="20"/>
  <c r="J88" i="20"/>
  <c r="K88" i="20"/>
  <c r="L88" i="20"/>
  <c r="M88" i="20"/>
  <c r="N88" i="20"/>
  <c r="AE88" i="20"/>
  <c r="AF88" i="20"/>
  <c r="AG88" i="20"/>
  <c r="B89" i="20"/>
  <c r="J89" i="20"/>
  <c r="K89" i="20"/>
  <c r="L89" i="20"/>
  <c r="M89" i="20"/>
  <c r="N89" i="20"/>
  <c r="AE89" i="20"/>
  <c r="AF89" i="20"/>
  <c r="AG89" i="20"/>
  <c r="AB89" i="20" s="1"/>
  <c r="B90" i="20"/>
  <c r="J90" i="20"/>
  <c r="K90" i="20"/>
  <c r="L90" i="20"/>
  <c r="M90" i="20"/>
  <c r="N90" i="20"/>
  <c r="AE90" i="20"/>
  <c r="T90" i="20" s="1"/>
  <c r="AF90" i="20"/>
  <c r="X90" i="20" s="1"/>
  <c r="AG90" i="20"/>
  <c r="AB90" i="20" s="1"/>
  <c r="B91" i="20"/>
  <c r="J91" i="20"/>
  <c r="K91" i="20"/>
  <c r="L91" i="20"/>
  <c r="M91" i="20"/>
  <c r="N91" i="20"/>
  <c r="AE91" i="20"/>
  <c r="T91" i="20" s="1"/>
  <c r="AF91" i="20"/>
  <c r="X91" i="20" s="1"/>
  <c r="AG91" i="20"/>
  <c r="B92" i="20"/>
  <c r="J92" i="20"/>
  <c r="K92" i="20"/>
  <c r="L92" i="20"/>
  <c r="M92" i="20"/>
  <c r="N92" i="20"/>
  <c r="AE92" i="20"/>
  <c r="AF92" i="20"/>
  <c r="AG92" i="20"/>
  <c r="B93" i="20"/>
  <c r="J93" i="20"/>
  <c r="K93" i="20"/>
  <c r="L93" i="20"/>
  <c r="M93" i="20"/>
  <c r="N93" i="20"/>
  <c r="AE93" i="20"/>
  <c r="AF93" i="20"/>
  <c r="AG93" i="20"/>
  <c r="AB93" i="20" s="1"/>
  <c r="B94" i="20"/>
  <c r="J94" i="20"/>
  <c r="K94" i="20"/>
  <c r="L94" i="20"/>
  <c r="M94" i="20"/>
  <c r="N94" i="20"/>
  <c r="AE94" i="20"/>
  <c r="T94" i="20" s="1"/>
  <c r="AF94" i="20"/>
  <c r="X94" i="20" s="1"/>
  <c r="AG94" i="20"/>
  <c r="AB94" i="20" s="1"/>
  <c r="B95" i="20"/>
  <c r="J95" i="20"/>
  <c r="K95" i="20"/>
  <c r="L95" i="20"/>
  <c r="M95" i="20"/>
  <c r="N95" i="20"/>
  <c r="AE95" i="20"/>
  <c r="T95" i="20" s="1"/>
  <c r="AF95" i="20"/>
  <c r="X95" i="20" s="1"/>
  <c r="AG95" i="20"/>
  <c r="B96" i="20"/>
  <c r="J96" i="20"/>
  <c r="K96" i="20"/>
  <c r="L96" i="20"/>
  <c r="M96" i="20"/>
  <c r="N96" i="20"/>
  <c r="AE96" i="20"/>
  <c r="AF96" i="20"/>
  <c r="AG96" i="20"/>
  <c r="B97" i="20"/>
  <c r="J97" i="20"/>
  <c r="K97" i="20"/>
  <c r="L97" i="20"/>
  <c r="M97" i="20"/>
  <c r="N97" i="20"/>
  <c r="AE97" i="20"/>
  <c r="AF97" i="20"/>
  <c r="AG97" i="20"/>
  <c r="AB97" i="20" s="1"/>
  <c r="B98" i="20"/>
  <c r="J98" i="20"/>
  <c r="K98" i="20"/>
  <c r="L98" i="20"/>
  <c r="M98" i="20"/>
  <c r="N98" i="20"/>
  <c r="AE98" i="20"/>
  <c r="T98" i="20" s="1"/>
  <c r="AF98" i="20"/>
  <c r="X98" i="20" s="1"/>
  <c r="AG98" i="20"/>
  <c r="AB98" i="20" s="1"/>
  <c r="B99" i="20"/>
  <c r="J99" i="20"/>
  <c r="K99" i="20"/>
  <c r="L99" i="20"/>
  <c r="M99" i="20"/>
  <c r="N99" i="20"/>
  <c r="AE99" i="20"/>
  <c r="T99" i="20" s="1"/>
  <c r="AF99" i="20"/>
  <c r="X99" i="20" s="1"/>
  <c r="AG99" i="20"/>
  <c r="B100" i="20"/>
  <c r="J100" i="20"/>
  <c r="K100" i="20"/>
  <c r="L100" i="20"/>
  <c r="M100" i="20"/>
  <c r="N100" i="20"/>
  <c r="AE100" i="20"/>
  <c r="AF100" i="20"/>
  <c r="AG100" i="20"/>
  <c r="B101" i="20"/>
  <c r="J101" i="20"/>
  <c r="K101" i="20"/>
  <c r="L101" i="20"/>
  <c r="M101" i="20"/>
  <c r="N101" i="20"/>
  <c r="AE101" i="20"/>
  <c r="AF101" i="20"/>
  <c r="AG101" i="20"/>
  <c r="AB101" i="20" s="1"/>
  <c r="B102" i="20"/>
  <c r="J102" i="20"/>
  <c r="K102" i="20"/>
  <c r="L102" i="20"/>
  <c r="M102" i="20"/>
  <c r="N102" i="20"/>
  <c r="AE102" i="20"/>
  <c r="T102" i="20" s="1"/>
  <c r="AF102" i="20"/>
  <c r="X102" i="20" s="1"/>
  <c r="AG102" i="20"/>
  <c r="AB102" i="20" s="1"/>
  <c r="B103" i="20"/>
  <c r="J103" i="20"/>
  <c r="K103" i="20"/>
  <c r="L103" i="20"/>
  <c r="M103" i="20"/>
  <c r="N103" i="20"/>
  <c r="AE103" i="20"/>
  <c r="T103" i="20" s="1"/>
  <c r="AF103" i="20"/>
  <c r="X103" i="20" s="1"/>
  <c r="AG103" i="20"/>
  <c r="B104" i="20"/>
  <c r="J104" i="20"/>
  <c r="K104" i="20"/>
  <c r="L104" i="20"/>
  <c r="M104" i="20"/>
  <c r="N104" i="20"/>
  <c r="AE104" i="20"/>
  <c r="AF104" i="20"/>
  <c r="AG104" i="20"/>
  <c r="B105" i="20"/>
  <c r="J105" i="20"/>
  <c r="K105" i="20"/>
  <c r="L105" i="20"/>
  <c r="M105" i="20"/>
  <c r="N105" i="20"/>
  <c r="AE105" i="20"/>
  <c r="AF105" i="20"/>
  <c r="AG105" i="20"/>
  <c r="AB105" i="20" s="1"/>
  <c r="B106" i="20"/>
  <c r="J106" i="20"/>
  <c r="K106" i="20"/>
  <c r="L106" i="20"/>
  <c r="M106" i="20"/>
  <c r="N106" i="20"/>
  <c r="AE106" i="20"/>
  <c r="T106" i="20" s="1"/>
  <c r="AF106" i="20"/>
  <c r="X106" i="20" s="1"/>
  <c r="AG106" i="20"/>
  <c r="AB106" i="20" s="1"/>
  <c r="B107" i="20"/>
  <c r="J107" i="20"/>
  <c r="K107" i="20"/>
  <c r="L107" i="20"/>
  <c r="M107" i="20"/>
  <c r="N107" i="20"/>
  <c r="AE107" i="20"/>
  <c r="T107" i="20" s="1"/>
  <c r="AF107" i="20"/>
  <c r="X107" i="20" s="1"/>
  <c r="AG107" i="20"/>
  <c r="B108" i="20"/>
  <c r="J108" i="20"/>
  <c r="K108" i="20"/>
  <c r="L108" i="20"/>
  <c r="M108" i="20"/>
  <c r="N108" i="20"/>
  <c r="AE108" i="20"/>
  <c r="AF108" i="20"/>
  <c r="AG108" i="20"/>
  <c r="B109" i="20"/>
  <c r="J109" i="20"/>
  <c r="K109" i="20"/>
  <c r="L109" i="20"/>
  <c r="M109" i="20"/>
  <c r="N109" i="20"/>
  <c r="AE109" i="20"/>
  <c r="AF109" i="20"/>
  <c r="AG109" i="20"/>
  <c r="AB109" i="20" s="1"/>
  <c r="B110" i="20"/>
  <c r="J110" i="20"/>
  <c r="K110" i="20"/>
  <c r="L110" i="20"/>
  <c r="M110" i="20"/>
  <c r="N110" i="20"/>
  <c r="AE110" i="20"/>
  <c r="T110" i="20" s="1"/>
  <c r="AF110" i="20"/>
  <c r="X110" i="20" s="1"/>
  <c r="AG110" i="20"/>
  <c r="AB110" i="20" s="1"/>
  <c r="B111" i="20"/>
  <c r="J111" i="20"/>
  <c r="K111" i="20"/>
  <c r="L111" i="20"/>
  <c r="M111" i="20"/>
  <c r="N111" i="20"/>
  <c r="AE111" i="20"/>
  <c r="T111" i="20" s="1"/>
  <c r="AF111" i="20"/>
  <c r="X111" i="20" s="1"/>
  <c r="AG111" i="20"/>
  <c r="B112" i="20"/>
  <c r="J112" i="20"/>
  <c r="K112" i="20"/>
  <c r="L112" i="20"/>
  <c r="M112" i="20"/>
  <c r="N112" i="20"/>
  <c r="AE112" i="20"/>
  <c r="AF112" i="20"/>
  <c r="AG112" i="20"/>
  <c r="B113" i="20"/>
  <c r="J113" i="20"/>
  <c r="K113" i="20"/>
  <c r="L113" i="20"/>
  <c r="M113" i="20"/>
  <c r="N113" i="20"/>
  <c r="AE113" i="20"/>
  <c r="AF113" i="20"/>
  <c r="AG113" i="20"/>
  <c r="AB113" i="20" s="1"/>
  <c r="B114" i="20"/>
  <c r="J114" i="20"/>
  <c r="K114" i="20"/>
  <c r="L114" i="20"/>
  <c r="M114" i="20"/>
  <c r="N114" i="20"/>
  <c r="AE114" i="20"/>
  <c r="T114" i="20" s="1"/>
  <c r="AF114" i="20"/>
  <c r="X114" i="20" s="1"/>
  <c r="AG114" i="20"/>
  <c r="AB114" i="20" s="1"/>
  <c r="B115" i="20"/>
  <c r="J115" i="20"/>
  <c r="K115" i="20"/>
  <c r="L115" i="20"/>
  <c r="M115" i="20"/>
  <c r="N115" i="20"/>
  <c r="AE115" i="20"/>
  <c r="T115" i="20" s="1"/>
  <c r="AF115" i="20"/>
  <c r="X115" i="20" s="1"/>
  <c r="AG115" i="20"/>
  <c r="B22" i="20"/>
  <c r="J22" i="20"/>
  <c r="K22" i="20"/>
  <c r="L22" i="20"/>
  <c r="M22" i="20"/>
  <c r="N22" i="20"/>
  <c r="B21" i="26"/>
  <c r="J21" i="26"/>
  <c r="K21" i="26"/>
  <c r="L21" i="26"/>
  <c r="M21" i="26"/>
  <c r="N21" i="26"/>
  <c r="AF21" i="26"/>
  <c r="V21" i="26" s="1"/>
  <c r="AG21" i="26"/>
  <c r="AC21" i="26" s="1"/>
  <c r="B22" i="26"/>
  <c r="J22" i="26"/>
  <c r="K22" i="26"/>
  <c r="L22" i="26"/>
  <c r="M22" i="26"/>
  <c r="N22" i="26"/>
  <c r="AF22" i="26"/>
  <c r="V22" i="26" s="1"/>
  <c r="AG22" i="26"/>
  <c r="AC22" i="26" s="1"/>
  <c r="B23" i="26"/>
  <c r="J23" i="26"/>
  <c r="K23" i="26"/>
  <c r="L23" i="26"/>
  <c r="M23" i="26"/>
  <c r="N23" i="26"/>
  <c r="AF23" i="26"/>
  <c r="V23" i="26" s="1"/>
  <c r="AG23" i="26"/>
  <c r="AC23" i="26" s="1"/>
  <c r="B24" i="26"/>
  <c r="J24" i="26"/>
  <c r="K24" i="26"/>
  <c r="L24" i="26"/>
  <c r="M24" i="26"/>
  <c r="N24" i="26"/>
  <c r="AF24" i="26"/>
  <c r="V24" i="26" s="1"/>
  <c r="AG24" i="26"/>
  <c r="AC24" i="26" s="1"/>
  <c r="B25" i="26"/>
  <c r="J25" i="26"/>
  <c r="K25" i="26"/>
  <c r="L25" i="26"/>
  <c r="M25" i="26"/>
  <c r="N25" i="26"/>
  <c r="AF25" i="26"/>
  <c r="V25" i="26" s="1"/>
  <c r="AG25" i="26"/>
  <c r="AC25" i="26" s="1"/>
  <c r="B26" i="26"/>
  <c r="J26" i="26"/>
  <c r="K26" i="26"/>
  <c r="L26" i="26"/>
  <c r="M26" i="26"/>
  <c r="N26" i="26"/>
  <c r="AF26" i="26"/>
  <c r="V26" i="26" s="1"/>
  <c r="AG26" i="26"/>
  <c r="AC26" i="26" s="1"/>
  <c r="B27" i="26"/>
  <c r="J27" i="26"/>
  <c r="K27" i="26"/>
  <c r="L27" i="26"/>
  <c r="M27" i="26"/>
  <c r="N27" i="26"/>
  <c r="AF27" i="26"/>
  <c r="V27" i="26" s="1"/>
  <c r="AG27" i="26"/>
  <c r="AC27" i="26" s="1"/>
  <c r="B28" i="26"/>
  <c r="J28" i="26"/>
  <c r="K28" i="26"/>
  <c r="L28" i="26"/>
  <c r="M28" i="26"/>
  <c r="N28" i="26"/>
  <c r="AF28" i="26"/>
  <c r="V28" i="26" s="1"/>
  <c r="AG28" i="26"/>
  <c r="AC28" i="26" s="1"/>
  <c r="B29" i="26"/>
  <c r="J29" i="26"/>
  <c r="K29" i="26"/>
  <c r="L29" i="26"/>
  <c r="M29" i="26"/>
  <c r="N29" i="26"/>
  <c r="AF29" i="26"/>
  <c r="V29" i="26" s="1"/>
  <c r="AG29" i="26"/>
  <c r="AC29" i="26" s="1"/>
  <c r="B30" i="26"/>
  <c r="J30" i="26"/>
  <c r="K30" i="26"/>
  <c r="L30" i="26"/>
  <c r="M30" i="26"/>
  <c r="N30" i="26"/>
  <c r="AF30" i="26"/>
  <c r="V30" i="26" s="1"/>
  <c r="AG30" i="26"/>
  <c r="AC30" i="26" s="1"/>
  <c r="B31" i="26"/>
  <c r="J31" i="26"/>
  <c r="K31" i="26"/>
  <c r="L31" i="26"/>
  <c r="M31" i="26"/>
  <c r="N31" i="26"/>
  <c r="AF31" i="26"/>
  <c r="V31" i="26" s="1"/>
  <c r="AG31" i="26"/>
  <c r="AC31" i="26" s="1"/>
  <c r="B32" i="26"/>
  <c r="J32" i="26"/>
  <c r="K32" i="26"/>
  <c r="L32" i="26"/>
  <c r="M32" i="26"/>
  <c r="N32" i="26"/>
  <c r="AF32" i="26"/>
  <c r="V32" i="26" s="1"/>
  <c r="AG32" i="26"/>
  <c r="AC32" i="26" s="1"/>
  <c r="B33" i="26"/>
  <c r="J33" i="26"/>
  <c r="K33" i="26"/>
  <c r="L33" i="26"/>
  <c r="M33" i="26"/>
  <c r="N33" i="26"/>
  <c r="AF33" i="26"/>
  <c r="V33" i="26" s="1"/>
  <c r="AG33" i="26"/>
  <c r="AC33" i="26" s="1"/>
  <c r="B34" i="26"/>
  <c r="J34" i="26"/>
  <c r="K34" i="26"/>
  <c r="L34" i="26"/>
  <c r="M34" i="26"/>
  <c r="N34" i="26"/>
  <c r="AF34" i="26"/>
  <c r="V34" i="26" s="1"/>
  <c r="AG34" i="26"/>
  <c r="AC34" i="26" s="1"/>
  <c r="B35" i="26"/>
  <c r="J35" i="26"/>
  <c r="K35" i="26"/>
  <c r="L35" i="26"/>
  <c r="M35" i="26"/>
  <c r="N35" i="26"/>
  <c r="AF35" i="26"/>
  <c r="V35" i="26" s="1"/>
  <c r="AG35" i="26"/>
  <c r="AC35" i="26" s="1"/>
  <c r="B36" i="26"/>
  <c r="J36" i="26"/>
  <c r="K36" i="26"/>
  <c r="L36" i="26"/>
  <c r="M36" i="26"/>
  <c r="N36" i="26"/>
  <c r="AF36" i="26"/>
  <c r="V36" i="26" s="1"/>
  <c r="AG36" i="26"/>
  <c r="AC36" i="26" s="1"/>
  <c r="B37" i="26"/>
  <c r="J37" i="26"/>
  <c r="K37" i="26"/>
  <c r="L37" i="26"/>
  <c r="M37" i="26"/>
  <c r="N37" i="26"/>
  <c r="AF37" i="26"/>
  <c r="V37" i="26" s="1"/>
  <c r="AG37" i="26"/>
  <c r="AC37" i="26" s="1"/>
  <c r="B38" i="26"/>
  <c r="J38" i="26"/>
  <c r="K38" i="26"/>
  <c r="L38" i="26"/>
  <c r="M38" i="26"/>
  <c r="N38" i="26"/>
  <c r="AF38" i="26"/>
  <c r="V38" i="26" s="1"/>
  <c r="AG38" i="26"/>
  <c r="AC38" i="26" s="1"/>
  <c r="B39" i="26"/>
  <c r="J39" i="26"/>
  <c r="K39" i="26"/>
  <c r="L39" i="26"/>
  <c r="M39" i="26"/>
  <c r="N39" i="26"/>
  <c r="AF39" i="26"/>
  <c r="V39" i="26" s="1"/>
  <c r="AG39" i="26"/>
  <c r="AC39" i="26" s="1"/>
  <c r="B40" i="26"/>
  <c r="J40" i="26"/>
  <c r="K40" i="26"/>
  <c r="L40" i="26"/>
  <c r="M40" i="26"/>
  <c r="N40" i="26"/>
  <c r="AF40" i="26"/>
  <c r="V40" i="26" s="1"/>
  <c r="AG40" i="26"/>
  <c r="AC40" i="26" s="1"/>
  <c r="B41" i="26"/>
  <c r="J41" i="26"/>
  <c r="K41" i="26"/>
  <c r="L41" i="26"/>
  <c r="M41" i="26"/>
  <c r="N41" i="26"/>
  <c r="AF41" i="26"/>
  <c r="V41" i="26" s="1"/>
  <c r="AG41" i="26"/>
  <c r="AC41" i="26" s="1"/>
  <c r="B42" i="26"/>
  <c r="J42" i="26"/>
  <c r="K42" i="26"/>
  <c r="L42" i="26"/>
  <c r="M42" i="26"/>
  <c r="N42" i="26"/>
  <c r="AF42" i="26"/>
  <c r="V42" i="26" s="1"/>
  <c r="AG42" i="26"/>
  <c r="AC42" i="26" s="1"/>
  <c r="B43" i="26"/>
  <c r="J43" i="26"/>
  <c r="K43" i="26"/>
  <c r="L43" i="26"/>
  <c r="M43" i="26"/>
  <c r="N43" i="26"/>
  <c r="AF43" i="26"/>
  <c r="V43" i="26" s="1"/>
  <c r="AG43" i="26"/>
  <c r="AC43" i="26" s="1"/>
  <c r="B44" i="26"/>
  <c r="J44" i="26"/>
  <c r="K44" i="26"/>
  <c r="L44" i="26"/>
  <c r="M44" i="26"/>
  <c r="N44" i="26"/>
  <c r="AF44" i="26"/>
  <c r="V44" i="26" s="1"/>
  <c r="AG44" i="26"/>
  <c r="AC44" i="26" s="1"/>
  <c r="B45" i="26"/>
  <c r="J45" i="26"/>
  <c r="K45" i="26"/>
  <c r="L45" i="26"/>
  <c r="M45" i="26"/>
  <c r="N45" i="26"/>
  <c r="AF45" i="26"/>
  <c r="V45" i="26" s="1"/>
  <c r="AG45" i="26"/>
  <c r="AC45" i="26" s="1"/>
  <c r="B46" i="26"/>
  <c r="J46" i="26"/>
  <c r="K46" i="26"/>
  <c r="L46" i="26"/>
  <c r="M46" i="26"/>
  <c r="N46" i="26"/>
  <c r="AF46" i="26"/>
  <c r="V46" i="26" s="1"/>
  <c r="AG46" i="26"/>
  <c r="AC46" i="26" s="1"/>
  <c r="B47" i="26"/>
  <c r="J47" i="26"/>
  <c r="K47" i="26"/>
  <c r="L47" i="26"/>
  <c r="M47" i="26"/>
  <c r="N47" i="26"/>
  <c r="AF47" i="26"/>
  <c r="V47" i="26" s="1"/>
  <c r="AG47" i="26"/>
  <c r="AC47" i="26" s="1"/>
  <c r="B48" i="26"/>
  <c r="J48" i="26"/>
  <c r="K48" i="26"/>
  <c r="L48" i="26"/>
  <c r="M48" i="26"/>
  <c r="N48" i="26"/>
  <c r="AF48" i="26"/>
  <c r="V48" i="26" s="1"/>
  <c r="AG48" i="26"/>
  <c r="AC48" i="26" s="1"/>
  <c r="B49" i="26"/>
  <c r="J49" i="26"/>
  <c r="K49" i="26"/>
  <c r="L49" i="26"/>
  <c r="M49" i="26"/>
  <c r="N49" i="26"/>
  <c r="AF49" i="26"/>
  <c r="V49" i="26" s="1"/>
  <c r="AG49" i="26"/>
  <c r="AC49" i="26" s="1"/>
  <c r="B50" i="26"/>
  <c r="J50" i="26"/>
  <c r="K50" i="26"/>
  <c r="L50" i="26"/>
  <c r="M50" i="26"/>
  <c r="N50" i="26"/>
  <c r="AF50" i="26"/>
  <c r="V50" i="26" s="1"/>
  <c r="AG50" i="26"/>
  <c r="AC50" i="26" s="1"/>
  <c r="B51" i="26"/>
  <c r="J51" i="26"/>
  <c r="K51" i="26"/>
  <c r="L51" i="26"/>
  <c r="M51" i="26"/>
  <c r="N51" i="26"/>
  <c r="AF51" i="26"/>
  <c r="V51" i="26" s="1"/>
  <c r="AG51" i="26"/>
  <c r="AC51" i="26" s="1"/>
  <c r="B52" i="26"/>
  <c r="J52" i="26"/>
  <c r="K52" i="26"/>
  <c r="L52" i="26"/>
  <c r="M52" i="26"/>
  <c r="N52" i="26"/>
  <c r="AF52" i="26"/>
  <c r="V52" i="26" s="1"/>
  <c r="AG52" i="26"/>
  <c r="AC52" i="26" s="1"/>
  <c r="B53" i="26"/>
  <c r="J53" i="26"/>
  <c r="K53" i="26"/>
  <c r="L53" i="26"/>
  <c r="M53" i="26"/>
  <c r="N53" i="26"/>
  <c r="AF53" i="26"/>
  <c r="V53" i="26" s="1"/>
  <c r="AG53" i="26"/>
  <c r="AC53" i="26" s="1"/>
  <c r="B54" i="26"/>
  <c r="J54" i="26"/>
  <c r="K54" i="26"/>
  <c r="L54" i="26"/>
  <c r="M54" i="26"/>
  <c r="N54" i="26"/>
  <c r="AF54" i="26"/>
  <c r="V54" i="26" s="1"/>
  <c r="AG54" i="26"/>
  <c r="AC54" i="26" s="1"/>
  <c r="B55" i="26"/>
  <c r="J55" i="26"/>
  <c r="K55" i="26"/>
  <c r="L55" i="26"/>
  <c r="M55" i="26"/>
  <c r="N55" i="26"/>
  <c r="AF55" i="26"/>
  <c r="V55" i="26" s="1"/>
  <c r="AG55" i="26"/>
  <c r="AC55" i="26" s="1"/>
  <c r="B56" i="26"/>
  <c r="J56" i="26"/>
  <c r="K56" i="26"/>
  <c r="L56" i="26"/>
  <c r="M56" i="26"/>
  <c r="N56" i="26"/>
  <c r="AF56" i="26"/>
  <c r="V56" i="26" s="1"/>
  <c r="AG56" i="26"/>
  <c r="AC56" i="26" s="1"/>
  <c r="B57" i="26"/>
  <c r="J57" i="26"/>
  <c r="K57" i="26"/>
  <c r="L57" i="26"/>
  <c r="M57" i="26"/>
  <c r="N57" i="26"/>
  <c r="AF57" i="26"/>
  <c r="V57" i="26" s="1"/>
  <c r="AG57" i="26"/>
  <c r="AC57" i="26" s="1"/>
  <c r="B58" i="26"/>
  <c r="J58" i="26"/>
  <c r="K58" i="26"/>
  <c r="L58" i="26"/>
  <c r="M58" i="26"/>
  <c r="N58" i="26"/>
  <c r="AF58" i="26"/>
  <c r="V58" i="26" s="1"/>
  <c r="AG58" i="26"/>
  <c r="AC58" i="26" s="1"/>
  <c r="B59" i="26"/>
  <c r="J59" i="26"/>
  <c r="K59" i="26"/>
  <c r="L59" i="26"/>
  <c r="M59" i="26"/>
  <c r="N59" i="26"/>
  <c r="AF59" i="26"/>
  <c r="V59" i="26" s="1"/>
  <c r="AG59" i="26"/>
  <c r="AC59" i="26" s="1"/>
  <c r="B60" i="26"/>
  <c r="J60" i="26"/>
  <c r="K60" i="26"/>
  <c r="L60" i="26"/>
  <c r="M60" i="26"/>
  <c r="N60" i="26"/>
  <c r="AF60" i="26"/>
  <c r="V60" i="26" s="1"/>
  <c r="AG60" i="26"/>
  <c r="AC60" i="26" s="1"/>
  <c r="B61" i="26"/>
  <c r="J61" i="26"/>
  <c r="K61" i="26"/>
  <c r="L61" i="26"/>
  <c r="M61" i="26"/>
  <c r="N61" i="26"/>
  <c r="AF61" i="26"/>
  <c r="V61" i="26" s="1"/>
  <c r="AG61" i="26"/>
  <c r="AC61" i="26" s="1"/>
  <c r="B62" i="26"/>
  <c r="J62" i="26"/>
  <c r="K62" i="26"/>
  <c r="L62" i="26"/>
  <c r="M62" i="26"/>
  <c r="N62" i="26"/>
  <c r="AF62" i="26"/>
  <c r="V62" i="26" s="1"/>
  <c r="AG62" i="26"/>
  <c r="AC62" i="26" s="1"/>
  <c r="B63" i="26"/>
  <c r="J63" i="26"/>
  <c r="K63" i="26"/>
  <c r="L63" i="26"/>
  <c r="M63" i="26"/>
  <c r="N63" i="26"/>
  <c r="AF63" i="26"/>
  <c r="V63" i="26" s="1"/>
  <c r="AG63" i="26"/>
  <c r="AC63" i="26" s="1"/>
  <c r="B64" i="26"/>
  <c r="J64" i="26"/>
  <c r="K64" i="26"/>
  <c r="L64" i="26"/>
  <c r="M64" i="26"/>
  <c r="N64" i="26"/>
  <c r="AF64" i="26"/>
  <c r="V64" i="26" s="1"/>
  <c r="AG64" i="26"/>
  <c r="AC64" i="26" s="1"/>
  <c r="B65" i="26"/>
  <c r="J65" i="26"/>
  <c r="K65" i="26"/>
  <c r="L65" i="26"/>
  <c r="M65" i="26"/>
  <c r="N65" i="26"/>
  <c r="AF65" i="26"/>
  <c r="V65" i="26" s="1"/>
  <c r="AG65" i="26"/>
  <c r="AC65" i="26" s="1"/>
  <c r="B66" i="26"/>
  <c r="J66" i="26"/>
  <c r="K66" i="26"/>
  <c r="L66" i="26"/>
  <c r="M66" i="26"/>
  <c r="N66" i="26"/>
  <c r="AF66" i="26"/>
  <c r="V66" i="26" s="1"/>
  <c r="AG66" i="26"/>
  <c r="AC66" i="26" s="1"/>
  <c r="B67" i="26"/>
  <c r="J67" i="26"/>
  <c r="K67" i="26"/>
  <c r="L67" i="26"/>
  <c r="M67" i="26"/>
  <c r="N67" i="26"/>
  <c r="AF67" i="26"/>
  <c r="V67" i="26" s="1"/>
  <c r="AG67" i="26"/>
  <c r="AC67" i="26" s="1"/>
  <c r="B68" i="26"/>
  <c r="J68" i="26"/>
  <c r="K68" i="26"/>
  <c r="L68" i="26"/>
  <c r="M68" i="26"/>
  <c r="N68" i="26"/>
  <c r="AF68" i="26"/>
  <c r="V68" i="26" s="1"/>
  <c r="AG68" i="26"/>
  <c r="AC68" i="26" s="1"/>
  <c r="B69" i="26"/>
  <c r="J69" i="26"/>
  <c r="K69" i="26"/>
  <c r="L69" i="26"/>
  <c r="M69" i="26"/>
  <c r="N69" i="26"/>
  <c r="AF69" i="26"/>
  <c r="V69" i="26" s="1"/>
  <c r="AG69" i="26"/>
  <c r="AC69" i="26" s="1"/>
  <c r="B70" i="26"/>
  <c r="J70" i="26"/>
  <c r="K70" i="26"/>
  <c r="L70" i="26"/>
  <c r="M70" i="26"/>
  <c r="N70" i="26"/>
  <c r="AF70" i="26"/>
  <c r="V70" i="26" s="1"/>
  <c r="AG70" i="26"/>
  <c r="AC70" i="26" s="1"/>
  <c r="B71" i="26"/>
  <c r="J71" i="26"/>
  <c r="K71" i="26"/>
  <c r="L71" i="26"/>
  <c r="M71" i="26"/>
  <c r="N71" i="26"/>
  <c r="AF71" i="26"/>
  <c r="V71" i="26" s="1"/>
  <c r="AG71" i="26"/>
  <c r="AC71" i="26" s="1"/>
  <c r="B72" i="26"/>
  <c r="J72" i="26"/>
  <c r="K72" i="26"/>
  <c r="L72" i="26"/>
  <c r="M72" i="26"/>
  <c r="N72" i="26"/>
  <c r="AF72" i="26"/>
  <c r="V72" i="26" s="1"/>
  <c r="AG72" i="26"/>
  <c r="AC72" i="26" s="1"/>
  <c r="B73" i="26"/>
  <c r="J73" i="26"/>
  <c r="K73" i="26"/>
  <c r="L73" i="26"/>
  <c r="M73" i="26"/>
  <c r="N73" i="26"/>
  <c r="AF73" i="26"/>
  <c r="V73" i="26" s="1"/>
  <c r="AG73" i="26"/>
  <c r="AC73" i="26" s="1"/>
  <c r="B74" i="26"/>
  <c r="J74" i="26"/>
  <c r="K74" i="26"/>
  <c r="L74" i="26"/>
  <c r="M74" i="26"/>
  <c r="N74" i="26"/>
  <c r="AF74" i="26"/>
  <c r="V74" i="26" s="1"/>
  <c r="AG74" i="26"/>
  <c r="AC74" i="26" s="1"/>
  <c r="B75" i="26"/>
  <c r="J75" i="26"/>
  <c r="K75" i="26"/>
  <c r="L75" i="26"/>
  <c r="M75" i="26"/>
  <c r="N75" i="26"/>
  <c r="AF75" i="26"/>
  <c r="V75" i="26" s="1"/>
  <c r="AG75" i="26"/>
  <c r="AC75" i="26" s="1"/>
  <c r="B76" i="26"/>
  <c r="J76" i="26"/>
  <c r="K76" i="26"/>
  <c r="L76" i="26"/>
  <c r="M76" i="26"/>
  <c r="N76" i="26"/>
  <c r="AF76" i="26"/>
  <c r="V76" i="26" s="1"/>
  <c r="AG76" i="26"/>
  <c r="AC76" i="26" s="1"/>
  <c r="B77" i="26"/>
  <c r="J77" i="26"/>
  <c r="K77" i="26"/>
  <c r="L77" i="26"/>
  <c r="M77" i="26"/>
  <c r="N77" i="26"/>
  <c r="AF77" i="26"/>
  <c r="V77" i="26" s="1"/>
  <c r="AG77" i="26"/>
  <c r="AC77" i="26" s="1"/>
  <c r="B78" i="26"/>
  <c r="J78" i="26"/>
  <c r="K78" i="26"/>
  <c r="L78" i="26"/>
  <c r="M78" i="26"/>
  <c r="N78" i="26"/>
  <c r="AF78" i="26"/>
  <c r="V78" i="26" s="1"/>
  <c r="AG78" i="26"/>
  <c r="AC78" i="26" s="1"/>
  <c r="B79" i="26"/>
  <c r="J79" i="26"/>
  <c r="K79" i="26"/>
  <c r="L79" i="26"/>
  <c r="M79" i="26"/>
  <c r="N79" i="26"/>
  <c r="AF79" i="26"/>
  <c r="V79" i="26" s="1"/>
  <c r="AG79" i="26"/>
  <c r="AC79" i="26" s="1"/>
  <c r="B80" i="26"/>
  <c r="J80" i="26"/>
  <c r="K80" i="26"/>
  <c r="L80" i="26"/>
  <c r="M80" i="26"/>
  <c r="N80" i="26"/>
  <c r="AF80" i="26"/>
  <c r="V80" i="26" s="1"/>
  <c r="AG80" i="26"/>
  <c r="AC80" i="26" s="1"/>
  <c r="B81" i="26"/>
  <c r="J81" i="26"/>
  <c r="K81" i="26"/>
  <c r="L81" i="26"/>
  <c r="M81" i="26"/>
  <c r="N81" i="26"/>
  <c r="AF81" i="26"/>
  <c r="V81" i="26" s="1"/>
  <c r="AG81" i="26"/>
  <c r="AC81" i="26" s="1"/>
  <c r="B82" i="26"/>
  <c r="J82" i="26"/>
  <c r="K82" i="26"/>
  <c r="L82" i="26"/>
  <c r="M82" i="26"/>
  <c r="N82" i="26"/>
  <c r="AF82" i="26"/>
  <c r="V82" i="26" s="1"/>
  <c r="AG82" i="26"/>
  <c r="AC82" i="26" s="1"/>
  <c r="B83" i="26"/>
  <c r="J83" i="26"/>
  <c r="K83" i="26"/>
  <c r="L83" i="26"/>
  <c r="M83" i="26"/>
  <c r="N83" i="26"/>
  <c r="AF83" i="26"/>
  <c r="V83" i="26" s="1"/>
  <c r="AG83" i="26"/>
  <c r="AC83" i="26" s="1"/>
  <c r="B84" i="26"/>
  <c r="J84" i="26"/>
  <c r="K84" i="26"/>
  <c r="L84" i="26"/>
  <c r="M84" i="26"/>
  <c r="N84" i="26"/>
  <c r="AF84" i="26"/>
  <c r="V84" i="26" s="1"/>
  <c r="AG84" i="26"/>
  <c r="AC84" i="26" s="1"/>
  <c r="B85" i="26"/>
  <c r="J85" i="26"/>
  <c r="K85" i="26"/>
  <c r="L85" i="26"/>
  <c r="M85" i="26"/>
  <c r="N85" i="26"/>
  <c r="AF85" i="26"/>
  <c r="V85" i="26" s="1"/>
  <c r="AG85" i="26"/>
  <c r="AC85" i="26" s="1"/>
  <c r="B86" i="26"/>
  <c r="J86" i="26"/>
  <c r="K86" i="26"/>
  <c r="L86" i="26"/>
  <c r="M86" i="26"/>
  <c r="N86" i="26"/>
  <c r="AF86" i="26"/>
  <c r="V86" i="26" s="1"/>
  <c r="AG86" i="26"/>
  <c r="AC86" i="26" s="1"/>
  <c r="B87" i="26"/>
  <c r="J87" i="26"/>
  <c r="K87" i="26"/>
  <c r="L87" i="26"/>
  <c r="M87" i="26"/>
  <c r="N87" i="26"/>
  <c r="AF87" i="26"/>
  <c r="V87" i="26" s="1"/>
  <c r="AG87" i="26"/>
  <c r="AC87" i="26" s="1"/>
  <c r="B88" i="26"/>
  <c r="J88" i="26"/>
  <c r="K88" i="26"/>
  <c r="L88" i="26"/>
  <c r="M88" i="26"/>
  <c r="N88" i="26"/>
  <c r="AF88" i="26"/>
  <c r="V88" i="26" s="1"/>
  <c r="AG88" i="26"/>
  <c r="AC88" i="26" s="1"/>
  <c r="B89" i="26"/>
  <c r="J89" i="26"/>
  <c r="K89" i="26"/>
  <c r="L89" i="26"/>
  <c r="M89" i="26"/>
  <c r="N89" i="26"/>
  <c r="AF89" i="26"/>
  <c r="V89" i="26" s="1"/>
  <c r="AG89" i="26"/>
  <c r="AC89" i="26" s="1"/>
  <c r="B90" i="26"/>
  <c r="J90" i="26"/>
  <c r="K90" i="26"/>
  <c r="L90" i="26"/>
  <c r="M90" i="26"/>
  <c r="N90" i="26"/>
  <c r="AF90" i="26"/>
  <c r="V90" i="26" s="1"/>
  <c r="AG90" i="26"/>
  <c r="AC90" i="26" s="1"/>
  <c r="B91" i="26"/>
  <c r="J91" i="26"/>
  <c r="K91" i="26"/>
  <c r="L91" i="26"/>
  <c r="M91" i="26"/>
  <c r="N91" i="26"/>
  <c r="AF91" i="26"/>
  <c r="V91" i="26" s="1"/>
  <c r="AG91" i="26"/>
  <c r="AC91" i="26" s="1"/>
  <c r="B92" i="26"/>
  <c r="J92" i="26"/>
  <c r="K92" i="26"/>
  <c r="L92" i="26"/>
  <c r="M92" i="26"/>
  <c r="N92" i="26"/>
  <c r="AF92" i="26"/>
  <c r="V92" i="26" s="1"/>
  <c r="AG92" i="26"/>
  <c r="AC92" i="26" s="1"/>
  <c r="B93" i="26"/>
  <c r="J93" i="26"/>
  <c r="K93" i="26"/>
  <c r="L93" i="26"/>
  <c r="M93" i="26"/>
  <c r="N93" i="26"/>
  <c r="AF93" i="26"/>
  <c r="V93" i="26" s="1"/>
  <c r="AG93" i="26"/>
  <c r="AC93" i="26" s="1"/>
  <c r="B94" i="26"/>
  <c r="J94" i="26"/>
  <c r="K94" i="26"/>
  <c r="L94" i="26"/>
  <c r="M94" i="26"/>
  <c r="N94" i="26"/>
  <c r="AF94" i="26"/>
  <c r="V94" i="26" s="1"/>
  <c r="AG94" i="26"/>
  <c r="AC94" i="26" s="1"/>
  <c r="B95" i="26"/>
  <c r="J95" i="26"/>
  <c r="K95" i="26"/>
  <c r="L95" i="26"/>
  <c r="M95" i="26"/>
  <c r="N95" i="26"/>
  <c r="AF95" i="26"/>
  <c r="V95" i="26" s="1"/>
  <c r="AG95" i="26"/>
  <c r="AC95" i="26" s="1"/>
  <c r="B96" i="26"/>
  <c r="J96" i="26"/>
  <c r="K96" i="26"/>
  <c r="L96" i="26"/>
  <c r="M96" i="26"/>
  <c r="N96" i="26"/>
  <c r="AF96" i="26"/>
  <c r="V96" i="26" s="1"/>
  <c r="AG96" i="26"/>
  <c r="AC96" i="26" s="1"/>
  <c r="B97" i="26"/>
  <c r="J97" i="26"/>
  <c r="K97" i="26"/>
  <c r="L97" i="26"/>
  <c r="M97" i="26"/>
  <c r="N97" i="26"/>
  <c r="AF97" i="26"/>
  <c r="V97" i="26" s="1"/>
  <c r="AG97" i="26"/>
  <c r="AC97" i="26" s="1"/>
  <c r="B98" i="26"/>
  <c r="J98" i="26"/>
  <c r="K98" i="26"/>
  <c r="L98" i="26"/>
  <c r="M98" i="26"/>
  <c r="N98" i="26"/>
  <c r="AF98" i="26"/>
  <c r="V98" i="26" s="1"/>
  <c r="AG98" i="26"/>
  <c r="AC98" i="26" s="1"/>
  <c r="B99" i="26"/>
  <c r="J99" i="26"/>
  <c r="K99" i="26"/>
  <c r="L99" i="26"/>
  <c r="M99" i="26"/>
  <c r="N99" i="26"/>
  <c r="AF99" i="26"/>
  <c r="V99" i="26" s="1"/>
  <c r="AG99" i="26"/>
  <c r="AC99" i="26" s="1"/>
  <c r="B100" i="26"/>
  <c r="J100" i="26"/>
  <c r="K100" i="26"/>
  <c r="L100" i="26"/>
  <c r="M100" i="26"/>
  <c r="N100" i="26"/>
  <c r="AF100" i="26"/>
  <c r="V100" i="26" s="1"/>
  <c r="AG100" i="26"/>
  <c r="AC100" i="26" s="1"/>
  <c r="B101" i="26"/>
  <c r="J101" i="26"/>
  <c r="K101" i="26"/>
  <c r="L101" i="26"/>
  <c r="M101" i="26"/>
  <c r="N101" i="26"/>
  <c r="AF101" i="26"/>
  <c r="V101" i="26" s="1"/>
  <c r="AG101" i="26"/>
  <c r="AC101" i="26" s="1"/>
  <c r="B102" i="26"/>
  <c r="J102" i="26"/>
  <c r="K102" i="26"/>
  <c r="L102" i="26"/>
  <c r="M102" i="26"/>
  <c r="N102" i="26"/>
  <c r="AF102" i="26"/>
  <c r="V102" i="26" s="1"/>
  <c r="AG102" i="26"/>
  <c r="AC102" i="26" s="1"/>
  <c r="B103" i="26"/>
  <c r="J103" i="26"/>
  <c r="K103" i="26"/>
  <c r="L103" i="26"/>
  <c r="M103" i="26"/>
  <c r="N103" i="26"/>
  <c r="AF103" i="26"/>
  <c r="V103" i="26" s="1"/>
  <c r="AG103" i="26"/>
  <c r="AC103" i="26" s="1"/>
  <c r="B104" i="26"/>
  <c r="J104" i="26"/>
  <c r="K104" i="26"/>
  <c r="L104" i="26"/>
  <c r="M104" i="26"/>
  <c r="N104" i="26"/>
  <c r="AF104" i="26"/>
  <c r="V104" i="26" s="1"/>
  <c r="AG104" i="26"/>
  <c r="AC104" i="26" s="1"/>
  <c r="B105" i="26"/>
  <c r="J105" i="26"/>
  <c r="K105" i="26"/>
  <c r="L105" i="26"/>
  <c r="M105" i="26"/>
  <c r="N105" i="26"/>
  <c r="AF105" i="26"/>
  <c r="V105" i="26" s="1"/>
  <c r="AG105" i="26"/>
  <c r="AC105" i="26" s="1"/>
  <c r="B106" i="26"/>
  <c r="J106" i="26"/>
  <c r="K106" i="26"/>
  <c r="L106" i="26"/>
  <c r="M106" i="26"/>
  <c r="N106" i="26"/>
  <c r="AF106" i="26"/>
  <c r="V106" i="26" s="1"/>
  <c r="AG106" i="26"/>
  <c r="AC106" i="26" s="1"/>
  <c r="B107" i="26"/>
  <c r="J107" i="26"/>
  <c r="K107" i="26"/>
  <c r="L107" i="26"/>
  <c r="M107" i="26"/>
  <c r="N107" i="26"/>
  <c r="AF107" i="26"/>
  <c r="V107" i="26" s="1"/>
  <c r="AG107" i="26"/>
  <c r="AC107" i="26" s="1"/>
  <c r="B108" i="26"/>
  <c r="J108" i="26"/>
  <c r="K108" i="26"/>
  <c r="L108" i="26"/>
  <c r="M108" i="26"/>
  <c r="N108" i="26"/>
  <c r="AF108" i="26"/>
  <c r="V108" i="26" s="1"/>
  <c r="AG108" i="26"/>
  <c r="AC108" i="26" s="1"/>
  <c r="B109" i="26"/>
  <c r="J109" i="26"/>
  <c r="K109" i="26"/>
  <c r="L109" i="26"/>
  <c r="M109" i="26"/>
  <c r="N109" i="26"/>
  <c r="AF109" i="26"/>
  <c r="V109" i="26" s="1"/>
  <c r="AG109" i="26"/>
  <c r="AC109" i="26" s="1"/>
  <c r="B110" i="26"/>
  <c r="J110" i="26"/>
  <c r="K110" i="26"/>
  <c r="L110" i="26"/>
  <c r="M110" i="26"/>
  <c r="N110" i="26"/>
  <c r="AF110" i="26"/>
  <c r="V110" i="26" s="1"/>
  <c r="AG110" i="26"/>
  <c r="AC110" i="26" s="1"/>
  <c r="B111" i="26"/>
  <c r="J111" i="26"/>
  <c r="K111" i="26"/>
  <c r="L111" i="26"/>
  <c r="M111" i="26"/>
  <c r="N111" i="26"/>
  <c r="AF111" i="26"/>
  <c r="V111" i="26" s="1"/>
  <c r="AG111" i="26"/>
  <c r="AC111" i="26" s="1"/>
  <c r="B112" i="26"/>
  <c r="J112" i="26"/>
  <c r="K112" i="26"/>
  <c r="L112" i="26"/>
  <c r="M112" i="26"/>
  <c r="N112" i="26"/>
  <c r="AF112" i="26"/>
  <c r="V112" i="26" s="1"/>
  <c r="AG112" i="26"/>
  <c r="AC112" i="26" s="1"/>
  <c r="B113" i="26"/>
  <c r="J113" i="26"/>
  <c r="K113" i="26"/>
  <c r="L113" i="26"/>
  <c r="M113" i="26"/>
  <c r="N113" i="26"/>
  <c r="AF113" i="26"/>
  <c r="V113" i="26" s="1"/>
  <c r="AG113" i="26"/>
  <c r="AC113" i="26" s="1"/>
  <c r="T112" i="20" l="1"/>
  <c r="T104" i="20"/>
  <c r="T96" i="20"/>
  <c r="T88" i="20"/>
  <c r="T80" i="20"/>
  <c r="T72" i="20"/>
  <c r="T64" i="20"/>
  <c r="T56" i="20"/>
  <c r="T48" i="20"/>
  <c r="T40" i="20"/>
  <c r="T32" i="20"/>
  <c r="T24" i="20"/>
  <c r="X109" i="20"/>
  <c r="AB108" i="20"/>
  <c r="AB100" i="20"/>
  <c r="X85" i="20"/>
  <c r="AB84" i="20"/>
  <c r="T78" i="20"/>
  <c r="X77" i="20"/>
  <c r="AB76" i="20"/>
  <c r="T70" i="20"/>
  <c r="X69" i="20"/>
  <c r="AB68" i="20"/>
  <c r="T62" i="20"/>
  <c r="X61" i="20"/>
  <c r="AB60" i="20"/>
  <c r="T54" i="20"/>
  <c r="X53" i="20"/>
  <c r="AB52" i="20"/>
  <c r="T46" i="20"/>
  <c r="X45" i="20"/>
  <c r="AB44" i="20"/>
  <c r="T38" i="20"/>
  <c r="X37" i="20"/>
  <c r="AB36" i="20"/>
  <c r="T30" i="20"/>
  <c r="X29" i="20"/>
  <c r="AB28" i="20"/>
  <c r="X101" i="20"/>
  <c r="X93" i="20"/>
  <c r="AB92" i="20"/>
  <c r="AB115" i="20"/>
  <c r="T109" i="20"/>
  <c r="X108" i="20"/>
  <c r="AB107" i="20"/>
  <c r="T101" i="20"/>
  <c r="X100" i="20"/>
  <c r="AB99" i="20"/>
  <c r="T93" i="20"/>
  <c r="X92" i="20"/>
  <c r="AB91" i="20"/>
  <c r="T85" i="20"/>
  <c r="X84" i="20"/>
  <c r="AB83" i="20"/>
  <c r="T77" i="20"/>
  <c r="X76" i="20"/>
  <c r="AB75" i="20"/>
  <c r="T69" i="20"/>
  <c r="X68" i="20"/>
  <c r="AB67" i="20"/>
  <c r="T61" i="20"/>
  <c r="X60" i="20"/>
  <c r="AB59" i="20"/>
  <c r="T53" i="20"/>
  <c r="X52" i="20"/>
  <c r="AB51" i="20"/>
  <c r="T45" i="20"/>
  <c r="X44" i="20"/>
  <c r="AB43" i="20"/>
  <c r="T37" i="20"/>
  <c r="X36" i="20"/>
  <c r="AB35" i="20"/>
  <c r="T29" i="20"/>
  <c r="X28" i="20"/>
  <c r="AB27" i="20"/>
  <c r="T108" i="20"/>
  <c r="T100" i="20"/>
  <c r="T92" i="20"/>
  <c r="T84" i="20"/>
  <c r="T76" i="20"/>
  <c r="T68" i="20"/>
  <c r="T60" i="20"/>
  <c r="T52" i="20"/>
  <c r="T44" i="20"/>
  <c r="T36" i="20"/>
  <c r="T28" i="20"/>
  <c r="AB25" i="20"/>
  <c r="AB112" i="20"/>
  <c r="AB104" i="20"/>
  <c r="AB96" i="20"/>
  <c r="AB88" i="20"/>
  <c r="X81" i="20"/>
  <c r="X73" i="20"/>
  <c r="X65" i="20"/>
  <c r="AB64" i="20"/>
  <c r="AB56" i="20"/>
  <c r="AB48" i="20"/>
  <c r="X41" i="20"/>
  <c r="AB40" i="20"/>
  <c r="X25" i="20"/>
  <c r="AB24" i="20"/>
  <c r="X113" i="20"/>
  <c r="X105" i="20"/>
  <c r="X97" i="20"/>
  <c r="X89" i="20"/>
  <c r="AB80" i="20"/>
  <c r="AB72" i="20"/>
  <c r="X57" i="20"/>
  <c r="X49" i="20"/>
  <c r="X33" i="20"/>
  <c r="AB32" i="20"/>
  <c r="T113" i="20"/>
  <c r="X112" i="20"/>
  <c r="AB111" i="20"/>
  <c r="T105" i="20"/>
  <c r="X104" i="20"/>
  <c r="AB103" i="20"/>
  <c r="T97" i="20"/>
  <c r="X96" i="20"/>
  <c r="AB95" i="20"/>
  <c r="T89" i="20"/>
  <c r="X88" i="20"/>
  <c r="AB87" i="20"/>
  <c r="T81" i="20"/>
  <c r="X80" i="20"/>
  <c r="AB79" i="20"/>
  <c r="T73" i="20"/>
  <c r="X72" i="20"/>
  <c r="AB71" i="20"/>
  <c r="T65" i="20"/>
  <c r="X64" i="20"/>
  <c r="AB63" i="20"/>
  <c r="T57" i="20"/>
  <c r="X56" i="20"/>
  <c r="AB55" i="20"/>
  <c r="T49" i="20"/>
  <c r="X48" i="20"/>
  <c r="AB47" i="20"/>
  <c r="T41" i="20"/>
  <c r="X40" i="20"/>
  <c r="AB39" i="20"/>
  <c r="T33" i="20"/>
  <c r="X32" i="20"/>
  <c r="AB31" i="20"/>
  <c r="T25" i="20"/>
  <c r="X24" i="20"/>
  <c r="AB23" i="20"/>
  <c r="AE7" i="20"/>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FI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FM86" i="27" s="1"/>
  <c r="BB20" i="27"/>
  <c r="BC20" i="27"/>
  <c r="BD20" i="27"/>
  <c r="BE20" i="27"/>
  <c r="BF20" i="27"/>
  <c r="BG20" i="27"/>
  <c r="BH20" i="27"/>
  <c r="BI20" i="27"/>
  <c r="BJ20" i="27"/>
  <c r="AO21" i="27"/>
  <c r="AP21" i="27"/>
  <c r="DR90" i="27" s="1"/>
  <c r="FB90" i="27" s="1"/>
  <c r="AQ21" i="27"/>
  <c r="AR21" i="27"/>
  <c r="DT91" i="27" s="1"/>
  <c r="FD91" i="27" s="1"/>
  <c r="AS21" i="27"/>
  <c r="AT21" i="27"/>
  <c r="DV92" i="27" s="1"/>
  <c r="FF92" i="27" s="1"/>
  <c r="AU21" i="27"/>
  <c r="AV21" i="27"/>
  <c r="DX89" i="27" s="1"/>
  <c r="FH89" i="27" s="1"/>
  <c r="AW21" i="27"/>
  <c r="AX21" i="27"/>
  <c r="AY21" i="27"/>
  <c r="AZ21" i="27"/>
  <c r="EB91" i="27" s="1"/>
  <c r="FL91" i="27" s="1"/>
  <c r="BA21" i="27"/>
  <c r="BB21" i="27"/>
  <c r="ED96" i="27" s="1"/>
  <c r="FN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EZ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AC19" i="26" l="1"/>
  <c r="AC18" i="26"/>
  <c r="V19" i="26"/>
  <c r="AC17" i="26"/>
  <c r="V18" i="26"/>
  <c r="AC16" i="26"/>
  <c r="V17" i="26"/>
  <c r="AC15" i="26"/>
  <c r="V16" i="26"/>
  <c r="AC20" i="26"/>
  <c r="V15" i="26"/>
  <c r="V20" i="26"/>
  <c r="AI78" i="15"/>
  <c r="AI74" i="15"/>
  <c r="AC71" i="15"/>
  <c r="AC14" i="26"/>
  <c r="EJ71" i="27"/>
  <c r="FT71" i="27" s="1"/>
  <c r="EJ69" i="27"/>
  <c r="FT69" i="27" s="1"/>
  <c r="EJ73" i="27"/>
  <c r="FT73" i="27" s="1"/>
  <c r="EJ72" i="27"/>
  <c r="FT72" i="27" s="1"/>
  <c r="EJ70" i="27"/>
  <c r="FT70" i="27" s="1"/>
  <c r="EH67" i="27"/>
  <c r="FR67" i="27" s="1"/>
  <c r="EH68" i="27"/>
  <c r="FR68" i="27" s="1"/>
  <c r="EH66" i="27"/>
  <c r="FR66" i="27" s="1"/>
  <c r="EH64" i="27"/>
  <c r="FR64" i="27" s="1"/>
  <c r="EH65" i="27"/>
  <c r="FR65" i="27" s="1"/>
  <c r="EF61" i="27"/>
  <c r="FP61" i="27" s="1"/>
  <c r="EF63" i="27"/>
  <c r="FP63" i="27" s="1"/>
  <c r="EF59" i="27"/>
  <c r="FP59" i="27" s="1"/>
  <c r="EF62" i="27"/>
  <c r="FP62" i="27" s="1"/>
  <c r="EF60" i="27"/>
  <c r="FP60" i="27" s="1"/>
  <c r="EL57" i="27"/>
  <c r="FV57" i="27" s="1"/>
  <c r="EL56" i="27"/>
  <c r="FV56" i="27" s="1"/>
  <c r="EL54" i="27"/>
  <c r="FV54" i="27" s="1"/>
  <c r="EL58" i="27"/>
  <c r="FV58" i="27" s="1"/>
  <c r="EL55" i="27"/>
  <c r="FV55" i="27" s="1"/>
  <c r="EJ50" i="27"/>
  <c r="FT50" i="27" s="1"/>
  <c r="EJ51" i="27"/>
  <c r="FT51" i="27" s="1"/>
  <c r="EJ52" i="27"/>
  <c r="FT52" i="27" s="1"/>
  <c r="EJ53" i="27"/>
  <c r="FT53" i="27" s="1"/>
  <c r="EH45" i="27"/>
  <c r="FR45" i="27" s="1"/>
  <c r="EH46" i="27"/>
  <c r="FR46" i="27" s="1"/>
  <c r="EH47" i="27"/>
  <c r="FR47" i="27" s="1"/>
  <c r="EH49" i="27"/>
  <c r="FR49" i="27" s="1"/>
  <c r="EH48" i="27"/>
  <c r="FR48" i="27" s="1"/>
  <c r="EF40" i="27"/>
  <c r="FP40" i="27" s="1"/>
  <c r="EF44" i="27"/>
  <c r="FP44" i="27" s="1"/>
  <c r="EF42" i="27"/>
  <c r="FP42" i="27" s="1"/>
  <c r="EF43" i="27"/>
  <c r="FP43" i="27" s="1"/>
  <c r="EF41" i="27"/>
  <c r="FP41" i="27" s="1"/>
  <c r="EL36" i="27"/>
  <c r="FV36" i="27" s="1"/>
  <c r="EL37" i="27"/>
  <c r="FV37" i="27" s="1"/>
  <c r="EL38" i="27"/>
  <c r="FV38" i="27" s="1"/>
  <c r="EL35" i="27"/>
  <c r="FV35" i="27" s="1"/>
  <c r="EL39" i="27"/>
  <c r="FV39" i="27" s="1"/>
  <c r="EJ34" i="27"/>
  <c r="FT34" i="27" s="1"/>
  <c r="EJ30" i="27"/>
  <c r="FT30" i="27" s="1"/>
  <c r="EJ32" i="27"/>
  <c r="FT32" i="27" s="1"/>
  <c r="EJ31" i="27"/>
  <c r="FT31" i="27" s="1"/>
  <c r="EJ33" i="27"/>
  <c r="FT33" i="27" s="1"/>
  <c r="EH28" i="27"/>
  <c r="FR28" i="27" s="1"/>
  <c r="EH29" i="27"/>
  <c r="FR29" i="27" s="1"/>
  <c r="EH25" i="27"/>
  <c r="FR25" i="27" s="1"/>
  <c r="EH26" i="27"/>
  <c r="FR26" i="27" s="1"/>
  <c r="EH27" i="27"/>
  <c r="FR27" i="27" s="1"/>
  <c r="EF22" i="27"/>
  <c r="FP22" i="27" s="1"/>
  <c r="EF23" i="27"/>
  <c r="FP23" i="27" s="1"/>
  <c r="EF24" i="27"/>
  <c r="FP24" i="27" s="1"/>
  <c r="EF21" i="27"/>
  <c r="FP21" i="27" s="1"/>
  <c r="EL16" i="27"/>
  <c r="FV16" i="27" s="1"/>
  <c r="EL17" i="27"/>
  <c r="FV17" i="27" s="1"/>
  <c r="EL18" i="27"/>
  <c r="FV18" i="27" s="1"/>
  <c r="EL20" i="27"/>
  <c r="FV20" i="27" s="1"/>
  <c r="EL19" i="27"/>
  <c r="FV19" i="27" s="1"/>
  <c r="EJ12" i="27"/>
  <c r="FT12" i="27" s="1"/>
  <c r="EJ14" i="27"/>
  <c r="FT14" i="27" s="1"/>
  <c r="EJ13" i="27"/>
  <c r="FT13" i="27" s="1"/>
  <c r="EJ15" i="27"/>
  <c r="FT15" i="27" s="1"/>
  <c r="EH8" i="27"/>
  <c r="FR8" i="27" s="1"/>
  <c r="EH9" i="27"/>
  <c r="FR9" i="27" s="1"/>
  <c r="EH10" i="27"/>
  <c r="FR10" i="27" s="1"/>
  <c r="EH11" i="27"/>
  <c r="FR11" i="27" s="1"/>
  <c r="EH7" i="27"/>
  <c r="FR7" i="27" s="1"/>
  <c r="EF79" i="27"/>
  <c r="FP79" i="27" s="1"/>
  <c r="EF80" i="27"/>
  <c r="FP80" i="27" s="1"/>
  <c r="EF81" i="27"/>
  <c r="FP81" i="27" s="1"/>
  <c r="EF82" i="27"/>
  <c r="FP82" i="27" s="1"/>
  <c r="EF83" i="27"/>
  <c r="FP83" i="27" s="1"/>
  <c r="EG84" i="27"/>
  <c r="FQ84" i="27" s="1"/>
  <c r="EG88" i="27"/>
  <c r="FQ88" i="27" s="1"/>
  <c r="EG85" i="27"/>
  <c r="FQ85" i="27" s="1"/>
  <c r="EG87" i="27"/>
  <c r="FQ87" i="27" s="1"/>
  <c r="EG86" i="27"/>
  <c r="FQ86" i="27" s="1"/>
  <c r="EE80" i="27"/>
  <c r="EE79" i="27"/>
  <c r="FO79" i="27" s="1"/>
  <c r="EE81" i="27"/>
  <c r="FO81" i="27" s="1"/>
  <c r="EE82" i="27"/>
  <c r="FO82" i="27" s="1"/>
  <c r="EE83" i="27"/>
  <c r="FO83" i="27" s="1"/>
  <c r="EK78" i="27"/>
  <c r="FU78" i="27" s="1"/>
  <c r="EK74" i="27"/>
  <c r="FU74" i="27" s="1"/>
  <c r="EK76" i="27"/>
  <c r="FU76" i="27" s="1"/>
  <c r="EK75" i="27"/>
  <c r="FU75" i="27" s="1"/>
  <c r="EK77" i="27"/>
  <c r="FU77" i="27" s="1"/>
  <c r="EI71" i="27"/>
  <c r="FS71" i="27" s="1"/>
  <c r="EI69" i="27"/>
  <c r="FS69" i="27" s="1"/>
  <c r="EI70" i="27"/>
  <c r="FS70" i="27" s="1"/>
  <c r="EI73" i="27"/>
  <c r="FS73" i="27" s="1"/>
  <c r="EI72" i="27"/>
  <c r="FS72" i="27" s="1"/>
  <c r="EG68" i="27"/>
  <c r="FQ68" i="27" s="1"/>
  <c r="EG64" i="27"/>
  <c r="FQ64" i="27" s="1"/>
  <c r="EG65" i="27"/>
  <c r="FQ65" i="27" s="1"/>
  <c r="EG66" i="27"/>
  <c r="FQ66" i="27" s="1"/>
  <c r="EG67" i="27"/>
  <c r="FQ67" i="27" s="1"/>
  <c r="EE62" i="27"/>
  <c r="FO62" i="27" s="1"/>
  <c r="EE60" i="27"/>
  <c r="EE63" i="27"/>
  <c r="FO63" i="27" s="1"/>
  <c r="EE59" i="27"/>
  <c r="FO59" i="27" s="1"/>
  <c r="EE61" i="27"/>
  <c r="FO61" i="27" s="1"/>
  <c r="EK55" i="27"/>
  <c r="FU55" i="27" s="1"/>
  <c r="EK58" i="27"/>
  <c r="FU58" i="27" s="1"/>
  <c r="EK57" i="27"/>
  <c r="FU57" i="27" s="1"/>
  <c r="EK54" i="27"/>
  <c r="FU54" i="27" s="1"/>
  <c r="EK56" i="27"/>
  <c r="FU56" i="27" s="1"/>
  <c r="EI51" i="27"/>
  <c r="FS51" i="27" s="1"/>
  <c r="EI52" i="27"/>
  <c r="FS52" i="27" s="1"/>
  <c r="EI53" i="27"/>
  <c r="FS53" i="27" s="1"/>
  <c r="EI50" i="27"/>
  <c r="FS50" i="27" s="1"/>
  <c r="EG45" i="27"/>
  <c r="FQ45" i="27" s="1"/>
  <c r="EG46" i="27"/>
  <c r="FQ46" i="27" s="1"/>
  <c r="EG47" i="27"/>
  <c r="FQ47" i="27" s="1"/>
  <c r="EG48" i="27"/>
  <c r="FQ48" i="27" s="1"/>
  <c r="EG49" i="27"/>
  <c r="FQ49" i="27" s="1"/>
  <c r="EE40" i="27"/>
  <c r="EE41" i="27"/>
  <c r="EE42" i="27"/>
  <c r="EE43" i="27"/>
  <c r="EE44" i="27"/>
  <c r="EK35" i="27"/>
  <c r="FU35" i="27" s="1"/>
  <c r="EK37" i="27"/>
  <c r="FU37" i="27" s="1"/>
  <c r="EK39" i="27"/>
  <c r="FU39" i="27" s="1"/>
  <c r="EK36" i="27"/>
  <c r="FU36" i="27" s="1"/>
  <c r="EK38" i="27"/>
  <c r="FU38" i="27" s="1"/>
  <c r="EI31" i="27"/>
  <c r="FS31" i="27" s="1"/>
  <c r="EI30" i="27"/>
  <c r="FS30" i="27" s="1"/>
  <c r="EI32" i="27"/>
  <c r="FS32" i="27" s="1"/>
  <c r="EI33" i="27"/>
  <c r="FS33" i="27" s="1"/>
  <c r="EI34" i="27"/>
  <c r="FS34" i="27" s="1"/>
  <c r="EG29" i="27"/>
  <c r="FQ29" i="27" s="1"/>
  <c r="EG25" i="27"/>
  <c r="FQ25" i="27" s="1"/>
  <c r="EG26" i="27"/>
  <c r="FQ26" i="27" s="1"/>
  <c r="EG27" i="27"/>
  <c r="FQ27" i="27" s="1"/>
  <c r="EG28" i="27"/>
  <c r="FQ28" i="27" s="1"/>
  <c r="EE23" i="27"/>
  <c r="FO23" i="27" s="1"/>
  <c r="EE24" i="27"/>
  <c r="FO24" i="27" s="1"/>
  <c r="EE22" i="27"/>
  <c r="EE21" i="27"/>
  <c r="FO21" i="27" s="1"/>
  <c r="EK17" i="27"/>
  <c r="FU17" i="27" s="1"/>
  <c r="EK18" i="27"/>
  <c r="FU18" i="27" s="1"/>
  <c r="EK19" i="27"/>
  <c r="FU19" i="27" s="1"/>
  <c r="EK20" i="27"/>
  <c r="FU20" i="27" s="1"/>
  <c r="EK16" i="27"/>
  <c r="FU16" i="27" s="1"/>
  <c r="EI12" i="27"/>
  <c r="FS12" i="27" s="1"/>
  <c r="EI13" i="27"/>
  <c r="FS13" i="27" s="1"/>
  <c r="EI15" i="27"/>
  <c r="FS15" i="27" s="1"/>
  <c r="EI14" i="27"/>
  <c r="FS14" i="27" s="1"/>
  <c r="EG7" i="27"/>
  <c r="FQ7" i="27" s="1"/>
  <c r="EG9" i="27"/>
  <c r="FQ9" i="27" s="1"/>
  <c r="EG10" i="27"/>
  <c r="FQ10" i="27" s="1"/>
  <c r="EG11" i="27"/>
  <c r="FQ11" i="27" s="1"/>
  <c r="EG8" i="27"/>
  <c r="FQ8" i="27" s="1"/>
  <c r="EK5" i="27"/>
  <c r="FU5" i="27" s="1"/>
  <c r="EK6" i="27"/>
  <c r="FU6" i="27" s="1"/>
  <c r="EK4" i="27"/>
  <c r="FU4" i="27" s="1"/>
  <c r="EK3" i="27"/>
  <c r="FU3" i="27" s="1"/>
  <c r="EH91" i="27"/>
  <c r="FR91" i="27" s="1"/>
  <c r="EH99" i="27"/>
  <c r="FR99" i="27" s="1"/>
  <c r="EH95" i="27"/>
  <c r="FR95" i="27" s="1"/>
  <c r="EH103" i="27"/>
  <c r="FR103" i="27" s="1"/>
  <c r="EH93" i="27"/>
  <c r="FR93" i="27" s="1"/>
  <c r="EH98" i="27"/>
  <c r="FR98" i="27" s="1"/>
  <c r="EH105" i="27"/>
  <c r="FR105" i="27" s="1"/>
  <c r="EH100" i="27"/>
  <c r="FR100" i="27" s="1"/>
  <c r="EH92" i="27"/>
  <c r="FR92" i="27" s="1"/>
  <c r="EH97" i="27"/>
  <c r="FR97" i="27" s="1"/>
  <c r="EH102" i="27"/>
  <c r="FR102" i="27" s="1"/>
  <c r="EH104" i="27"/>
  <c r="FR104" i="27" s="1"/>
  <c r="EH89" i="27"/>
  <c r="FR89" i="27" s="1"/>
  <c r="EH90" i="27"/>
  <c r="FR90" i="27" s="1"/>
  <c r="EH96" i="27"/>
  <c r="FR96" i="27" s="1"/>
  <c r="EH101" i="27"/>
  <c r="FR101" i="27" s="1"/>
  <c r="EH106" i="27"/>
  <c r="FR106" i="27" s="1"/>
  <c r="EH94" i="27"/>
  <c r="FR94" i="27" s="1"/>
  <c r="EH69" i="27"/>
  <c r="FR69" i="27" s="1"/>
  <c r="EH72" i="27"/>
  <c r="FR72" i="27" s="1"/>
  <c r="EH73" i="27"/>
  <c r="FR73" i="27" s="1"/>
  <c r="EH70" i="27"/>
  <c r="FR70" i="27" s="1"/>
  <c r="EH71" i="27"/>
  <c r="FR71" i="27" s="1"/>
  <c r="EF65" i="27"/>
  <c r="FP65" i="27" s="1"/>
  <c r="EF67" i="27"/>
  <c r="FP67" i="27" s="1"/>
  <c r="EF64" i="27"/>
  <c r="FP64" i="27" s="1"/>
  <c r="EF68" i="27"/>
  <c r="FP68" i="27" s="1"/>
  <c r="EF66" i="27"/>
  <c r="FP66" i="27" s="1"/>
  <c r="EL63" i="27"/>
  <c r="FV63" i="27" s="1"/>
  <c r="EL59" i="27"/>
  <c r="FV59" i="27" s="1"/>
  <c r="EL60" i="27"/>
  <c r="FV60" i="27" s="1"/>
  <c r="EL62" i="27"/>
  <c r="FV62" i="27" s="1"/>
  <c r="EL61" i="27"/>
  <c r="FV61" i="27" s="1"/>
  <c r="EJ55" i="27"/>
  <c r="FT55" i="27" s="1"/>
  <c r="EJ57" i="27"/>
  <c r="FT57" i="27" s="1"/>
  <c r="EJ58" i="27"/>
  <c r="FT58" i="27" s="1"/>
  <c r="EJ56" i="27"/>
  <c r="FT56" i="27" s="1"/>
  <c r="EJ54" i="27"/>
  <c r="FT54" i="27" s="1"/>
  <c r="EH52" i="27"/>
  <c r="FR52" i="27" s="1"/>
  <c r="EH53" i="27"/>
  <c r="FR53" i="27" s="1"/>
  <c r="EH51" i="27"/>
  <c r="FR51" i="27" s="1"/>
  <c r="EH50" i="27"/>
  <c r="FR50" i="27" s="1"/>
  <c r="EF46" i="27"/>
  <c r="FP46" i="27" s="1"/>
  <c r="EF47" i="27"/>
  <c r="FP47" i="27" s="1"/>
  <c r="EF48" i="27"/>
  <c r="FP48" i="27" s="1"/>
  <c r="EF49" i="27"/>
  <c r="FP49" i="27" s="1"/>
  <c r="EF45" i="27"/>
  <c r="FP45" i="27" s="1"/>
  <c r="EL40" i="27"/>
  <c r="FV40" i="27" s="1"/>
  <c r="EL41" i="27"/>
  <c r="FV41" i="27" s="1"/>
  <c r="EL42" i="27"/>
  <c r="FV42" i="27" s="1"/>
  <c r="EL43" i="27"/>
  <c r="FV43" i="27" s="1"/>
  <c r="EL44" i="27"/>
  <c r="FV44" i="27" s="1"/>
  <c r="EJ35" i="27"/>
  <c r="FT35" i="27" s="1"/>
  <c r="EJ36" i="27"/>
  <c r="FT36" i="27" s="1"/>
  <c r="EJ38" i="27"/>
  <c r="FT38" i="27" s="1"/>
  <c r="EJ39" i="27"/>
  <c r="FT39" i="27" s="1"/>
  <c r="EJ37" i="27"/>
  <c r="FT37" i="27" s="1"/>
  <c r="EH30" i="27"/>
  <c r="FR30" i="27" s="1"/>
  <c r="EH32" i="27"/>
  <c r="FR32" i="27" s="1"/>
  <c r="EH34" i="27"/>
  <c r="FR34" i="27" s="1"/>
  <c r="EH31" i="27"/>
  <c r="FR31" i="27" s="1"/>
  <c r="EH33" i="27"/>
  <c r="FR33" i="27" s="1"/>
  <c r="EF26" i="27"/>
  <c r="FP26" i="27" s="1"/>
  <c r="EF27" i="27"/>
  <c r="FP27" i="27" s="1"/>
  <c r="EF28" i="27"/>
  <c r="FP28" i="27" s="1"/>
  <c r="EF29" i="27"/>
  <c r="FP29" i="27" s="1"/>
  <c r="EF25" i="27"/>
  <c r="FP25" i="27" s="1"/>
  <c r="EL24" i="27"/>
  <c r="FV24" i="27" s="1"/>
  <c r="EL21" i="27"/>
  <c r="FV21" i="27" s="1"/>
  <c r="EL22" i="27"/>
  <c r="FV22" i="27" s="1"/>
  <c r="EL23" i="27"/>
  <c r="FV23" i="27" s="1"/>
  <c r="EJ18" i="27"/>
  <c r="FT18" i="27" s="1"/>
  <c r="EJ19" i="27"/>
  <c r="FT19" i="27" s="1"/>
  <c r="EJ20" i="27"/>
  <c r="FT20" i="27" s="1"/>
  <c r="EJ17" i="27"/>
  <c r="FT17" i="27" s="1"/>
  <c r="EJ16" i="27"/>
  <c r="FT16" i="27" s="1"/>
  <c r="EH12" i="27"/>
  <c r="FR12" i="27" s="1"/>
  <c r="EH13" i="27"/>
  <c r="FR13" i="27" s="1"/>
  <c r="EH14" i="27"/>
  <c r="FR14" i="27" s="1"/>
  <c r="EH15" i="27"/>
  <c r="FR15" i="27" s="1"/>
  <c r="EF7" i="27"/>
  <c r="FP7" i="27" s="1"/>
  <c r="EF8" i="27"/>
  <c r="FP8" i="27" s="1"/>
  <c r="EF10" i="27"/>
  <c r="FP10" i="27" s="1"/>
  <c r="EF11" i="27"/>
  <c r="FP11" i="27" s="1"/>
  <c r="EF9" i="27"/>
  <c r="FP9" i="27" s="1"/>
  <c r="EJ4" i="27"/>
  <c r="FT4" i="27" s="1"/>
  <c r="EJ6" i="27"/>
  <c r="FT6" i="27" s="1"/>
  <c r="EJ5" i="27"/>
  <c r="FT5" i="27" s="1"/>
  <c r="EJ3" i="27"/>
  <c r="FT3" i="27" s="1"/>
  <c r="EH87" i="27"/>
  <c r="FR87" i="27" s="1"/>
  <c r="EH84" i="27"/>
  <c r="FR84" i="27" s="1"/>
  <c r="EH88" i="27"/>
  <c r="FR88" i="27" s="1"/>
  <c r="EH86" i="27"/>
  <c r="FR86" i="27" s="1"/>
  <c r="EH85" i="27"/>
  <c r="FR85" i="27" s="1"/>
  <c r="EF85" i="27"/>
  <c r="FP85" i="27" s="1"/>
  <c r="EF86" i="27"/>
  <c r="FP86" i="27" s="1"/>
  <c r="EF84" i="27"/>
  <c r="FP84" i="27" s="1"/>
  <c r="EF88" i="27"/>
  <c r="FP88" i="27" s="1"/>
  <c r="EF87" i="27"/>
  <c r="FP87" i="27" s="1"/>
  <c r="EG92" i="27"/>
  <c r="FQ92" i="27" s="1"/>
  <c r="EG100" i="27"/>
  <c r="FQ100" i="27" s="1"/>
  <c r="EG96" i="27"/>
  <c r="FQ96" i="27" s="1"/>
  <c r="EG104" i="27"/>
  <c r="FQ104" i="27" s="1"/>
  <c r="EG105" i="27"/>
  <c r="FQ105" i="27" s="1"/>
  <c r="EG90" i="27"/>
  <c r="FQ90" i="27" s="1"/>
  <c r="EG95" i="27"/>
  <c r="FQ95" i="27" s="1"/>
  <c r="EG89" i="27"/>
  <c r="FQ89" i="27" s="1"/>
  <c r="EG94" i="27"/>
  <c r="FQ94" i="27" s="1"/>
  <c r="EG99" i="27"/>
  <c r="FQ99" i="27" s="1"/>
  <c r="EG98" i="27"/>
  <c r="FQ98" i="27" s="1"/>
  <c r="EG103" i="27"/>
  <c r="FQ103" i="27" s="1"/>
  <c r="EG93" i="27"/>
  <c r="FQ93" i="27" s="1"/>
  <c r="EG97" i="27"/>
  <c r="FQ97" i="27" s="1"/>
  <c r="EG102" i="27"/>
  <c r="FQ102" i="27" s="1"/>
  <c r="EG101" i="27"/>
  <c r="FQ101" i="27" s="1"/>
  <c r="EG106" i="27"/>
  <c r="FQ106" i="27" s="1"/>
  <c r="EG91" i="27"/>
  <c r="FQ91" i="27" s="1"/>
  <c r="EE86" i="27"/>
  <c r="FO86" i="27" s="1"/>
  <c r="EE85" i="27"/>
  <c r="EE87" i="27"/>
  <c r="FO87" i="27" s="1"/>
  <c r="EE84" i="27"/>
  <c r="FO84" i="27" s="1"/>
  <c r="EE88" i="27"/>
  <c r="FO88" i="27" s="1"/>
  <c r="EK82" i="27"/>
  <c r="FU82" i="27" s="1"/>
  <c r="EK79" i="27"/>
  <c r="FU79" i="27" s="1"/>
  <c r="EK81" i="27"/>
  <c r="FU81" i="27" s="1"/>
  <c r="EK80" i="27"/>
  <c r="FU80" i="27" s="1"/>
  <c r="EK83" i="27"/>
  <c r="FU83" i="27" s="1"/>
  <c r="EI76" i="27"/>
  <c r="FS76" i="27" s="1"/>
  <c r="EI75" i="27"/>
  <c r="FS75" i="27" s="1"/>
  <c r="EI74" i="27"/>
  <c r="FS74" i="27" s="1"/>
  <c r="EI77" i="27"/>
  <c r="FS77" i="27" s="1"/>
  <c r="EI78" i="27"/>
  <c r="FS78" i="27" s="1"/>
  <c r="EG70" i="27"/>
  <c r="FQ70" i="27" s="1"/>
  <c r="EG69" i="27"/>
  <c r="FQ69" i="27" s="1"/>
  <c r="EG73" i="27"/>
  <c r="FQ73" i="27" s="1"/>
  <c r="EG72" i="27"/>
  <c r="FQ72" i="27" s="1"/>
  <c r="EG71" i="27"/>
  <c r="FQ71" i="27" s="1"/>
  <c r="EE64" i="27"/>
  <c r="FO64" i="27" s="1"/>
  <c r="EE66" i="27"/>
  <c r="FO66" i="27" s="1"/>
  <c r="EE65" i="27"/>
  <c r="EE68" i="27"/>
  <c r="FO68" i="27" s="1"/>
  <c r="EE67" i="27"/>
  <c r="FO67" i="27" s="1"/>
  <c r="EK60" i="27"/>
  <c r="FU60" i="27" s="1"/>
  <c r="EK63" i="27"/>
  <c r="FU63" i="27" s="1"/>
  <c r="EK61" i="27"/>
  <c r="FU61" i="27" s="1"/>
  <c r="EK59" i="27"/>
  <c r="FU59" i="27" s="1"/>
  <c r="EK62" i="27"/>
  <c r="FU62" i="27" s="1"/>
  <c r="EI55" i="27"/>
  <c r="FS55" i="27" s="1"/>
  <c r="EI58" i="27"/>
  <c r="FS58" i="27" s="1"/>
  <c r="EI57" i="27"/>
  <c r="FS57" i="27" s="1"/>
  <c r="EI56" i="27"/>
  <c r="FS56" i="27" s="1"/>
  <c r="EI54" i="27"/>
  <c r="FS54" i="27" s="1"/>
  <c r="EG53" i="27"/>
  <c r="FQ53" i="27" s="1"/>
  <c r="EG50" i="27"/>
  <c r="FQ50" i="27" s="1"/>
  <c r="EG51" i="27"/>
  <c r="FQ51" i="27" s="1"/>
  <c r="EG52" i="27"/>
  <c r="FQ52" i="27" s="1"/>
  <c r="EE47" i="27"/>
  <c r="EE48" i="27"/>
  <c r="EE49" i="27"/>
  <c r="EE45" i="27"/>
  <c r="EE46" i="27"/>
  <c r="EK41" i="27"/>
  <c r="FU41" i="27" s="1"/>
  <c r="EK42" i="27"/>
  <c r="FU42" i="27" s="1"/>
  <c r="EK43" i="27"/>
  <c r="FU43" i="27" s="1"/>
  <c r="EK44" i="27"/>
  <c r="FU44" i="27" s="1"/>
  <c r="EK40" i="27"/>
  <c r="FU40" i="27" s="1"/>
  <c r="EI35" i="27"/>
  <c r="FS35" i="27" s="1"/>
  <c r="EI36" i="27"/>
  <c r="FS36" i="27" s="1"/>
  <c r="EI37" i="27"/>
  <c r="FS37" i="27" s="1"/>
  <c r="EI39" i="27"/>
  <c r="FS39" i="27" s="1"/>
  <c r="EI38" i="27"/>
  <c r="FS38" i="27" s="1"/>
  <c r="EG30" i="27"/>
  <c r="FQ30" i="27" s="1"/>
  <c r="EG31" i="27"/>
  <c r="FQ31" i="27" s="1"/>
  <c r="EG33" i="27"/>
  <c r="FQ33" i="27" s="1"/>
  <c r="EG32" i="27"/>
  <c r="FQ32" i="27" s="1"/>
  <c r="EG34" i="27"/>
  <c r="FQ34" i="27" s="1"/>
  <c r="EE25" i="27"/>
  <c r="FO25" i="27" s="1"/>
  <c r="EE27" i="27"/>
  <c r="FO27" i="27" s="1"/>
  <c r="EE28" i="27"/>
  <c r="FO28" i="27" s="1"/>
  <c r="EE29" i="27"/>
  <c r="FO29" i="27" s="1"/>
  <c r="EE26" i="27"/>
  <c r="EK21" i="27"/>
  <c r="FU21" i="27" s="1"/>
  <c r="EK22" i="27"/>
  <c r="FU22" i="27" s="1"/>
  <c r="EK23" i="27"/>
  <c r="FU23" i="27" s="1"/>
  <c r="EK24" i="27"/>
  <c r="FU24" i="27" s="1"/>
  <c r="EI19" i="27"/>
  <c r="FS19" i="27" s="1"/>
  <c r="EI20" i="27"/>
  <c r="FS20" i="27" s="1"/>
  <c r="EI17" i="27"/>
  <c r="FS17" i="27" s="1"/>
  <c r="EI16" i="27"/>
  <c r="FS16" i="27" s="1"/>
  <c r="EI18" i="27"/>
  <c r="FS18" i="27" s="1"/>
  <c r="EG13" i="27"/>
  <c r="FQ13" i="27" s="1"/>
  <c r="EG14" i="27"/>
  <c r="FQ14" i="27" s="1"/>
  <c r="EG15" i="27"/>
  <c r="FQ15" i="27" s="1"/>
  <c r="EG12" i="27"/>
  <c r="FQ12" i="27" s="1"/>
  <c r="EE7" i="27"/>
  <c r="FO7" i="27" s="1"/>
  <c r="EE8" i="27"/>
  <c r="EE9" i="27"/>
  <c r="FO9" i="27" s="1"/>
  <c r="EE11" i="27"/>
  <c r="FO11" i="27" s="1"/>
  <c r="EE10" i="27"/>
  <c r="FO10" i="27" s="1"/>
  <c r="EI4" i="27"/>
  <c r="FS4" i="27" s="1"/>
  <c r="EI5" i="27"/>
  <c r="FS5" i="27" s="1"/>
  <c r="EI3" i="27"/>
  <c r="FS3" i="27" s="1"/>
  <c r="EI6" i="27"/>
  <c r="FS6" i="27" s="1"/>
  <c r="EJ89" i="27"/>
  <c r="FT89" i="27" s="1"/>
  <c r="EJ97" i="27"/>
  <c r="FT97" i="27" s="1"/>
  <c r="EJ105" i="27"/>
  <c r="FT105" i="27" s="1"/>
  <c r="EJ93" i="27"/>
  <c r="FT93" i="27" s="1"/>
  <c r="EJ101" i="27"/>
  <c r="FT101" i="27" s="1"/>
  <c r="EJ91" i="27"/>
  <c r="FT91" i="27" s="1"/>
  <c r="EJ96" i="27"/>
  <c r="FT96" i="27" s="1"/>
  <c r="EJ98" i="27"/>
  <c r="FT98" i="27" s="1"/>
  <c r="EJ103" i="27"/>
  <c r="FT103" i="27" s="1"/>
  <c r="EJ90" i="27"/>
  <c r="FT90" i="27" s="1"/>
  <c r="EJ95" i="27"/>
  <c r="FT95" i="27" s="1"/>
  <c r="EJ100" i="27"/>
  <c r="FT100" i="27" s="1"/>
  <c r="EJ102" i="27"/>
  <c r="FT102" i="27" s="1"/>
  <c r="EJ92" i="27"/>
  <c r="FT92" i="27" s="1"/>
  <c r="EJ94" i="27"/>
  <c r="FT94" i="27" s="1"/>
  <c r="EJ99" i="27"/>
  <c r="FT99" i="27" s="1"/>
  <c r="EJ104" i="27"/>
  <c r="FT104" i="27" s="1"/>
  <c r="EJ106" i="27"/>
  <c r="FT106" i="27" s="1"/>
  <c r="EL77" i="27"/>
  <c r="FV77" i="27" s="1"/>
  <c r="EL78" i="27"/>
  <c r="FV78" i="27" s="1"/>
  <c r="EL74" i="27"/>
  <c r="FV74" i="27" s="1"/>
  <c r="EL75" i="27"/>
  <c r="FV75" i="27" s="1"/>
  <c r="EL76" i="27"/>
  <c r="FV76" i="27" s="1"/>
  <c r="EI90" i="27"/>
  <c r="FS90" i="27" s="1"/>
  <c r="EI98" i="27"/>
  <c r="FS98" i="27" s="1"/>
  <c r="EI106" i="27"/>
  <c r="FS106" i="27" s="1"/>
  <c r="EI94" i="27"/>
  <c r="FS94" i="27" s="1"/>
  <c r="EI102" i="27"/>
  <c r="FS102" i="27" s="1"/>
  <c r="EI103" i="27"/>
  <c r="FS103" i="27" s="1"/>
  <c r="EI93" i="27"/>
  <c r="FS93" i="27" s="1"/>
  <c r="EI92" i="27"/>
  <c r="FS92" i="27" s="1"/>
  <c r="EI97" i="27"/>
  <c r="FS97" i="27" s="1"/>
  <c r="EI91" i="27"/>
  <c r="FS91" i="27" s="1"/>
  <c r="EI96" i="27"/>
  <c r="FS96" i="27" s="1"/>
  <c r="EI101" i="27"/>
  <c r="FS101" i="27" s="1"/>
  <c r="EI95" i="27"/>
  <c r="FS95" i="27" s="1"/>
  <c r="EI100" i="27"/>
  <c r="FS100" i="27" s="1"/>
  <c r="EI105" i="27"/>
  <c r="FS105" i="27" s="1"/>
  <c r="EI89" i="27"/>
  <c r="FS89" i="27" s="1"/>
  <c r="EI99" i="27"/>
  <c r="FS99" i="27" s="1"/>
  <c r="EI104" i="27"/>
  <c r="FS104" i="27" s="1"/>
  <c r="EL81" i="27"/>
  <c r="FV81" i="27" s="1"/>
  <c r="EL83" i="27"/>
  <c r="FV83" i="27" s="1"/>
  <c r="EL79" i="27"/>
  <c r="FV79" i="27" s="1"/>
  <c r="EL80" i="27"/>
  <c r="FV80" i="27" s="1"/>
  <c r="EL82" i="27"/>
  <c r="FV82" i="27" s="1"/>
  <c r="EJ75" i="27"/>
  <c r="FT75" i="27" s="1"/>
  <c r="EJ74" i="27"/>
  <c r="FT74" i="27" s="1"/>
  <c r="EJ78" i="27"/>
  <c r="FT78" i="27" s="1"/>
  <c r="EJ76" i="27"/>
  <c r="FT76" i="27" s="1"/>
  <c r="EJ77" i="27"/>
  <c r="FT77" i="27" s="1"/>
  <c r="EF93" i="27"/>
  <c r="FP93" i="27" s="1"/>
  <c r="EF101" i="27"/>
  <c r="FP101" i="27" s="1"/>
  <c r="EF89" i="27"/>
  <c r="FP89" i="27" s="1"/>
  <c r="EF97" i="27"/>
  <c r="FP97" i="27" s="1"/>
  <c r="EF105" i="27"/>
  <c r="FP105" i="27" s="1"/>
  <c r="EF90" i="27"/>
  <c r="FP90" i="27" s="1"/>
  <c r="EF95" i="27"/>
  <c r="FP95" i="27" s="1"/>
  <c r="EF100" i="27"/>
  <c r="FP100" i="27" s="1"/>
  <c r="EF102" i="27"/>
  <c r="FP102" i="27" s="1"/>
  <c r="EF94" i="27"/>
  <c r="FP94" i="27" s="1"/>
  <c r="EF99" i="27"/>
  <c r="FP99" i="27" s="1"/>
  <c r="EF104" i="27"/>
  <c r="FP104" i="27" s="1"/>
  <c r="EF106" i="27"/>
  <c r="FP106" i="27" s="1"/>
  <c r="EF91" i="27"/>
  <c r="FP91" i="27" s="1"/>
  <c r="EF96" i="27"/>
  <c r="FP96" i="27" s="1"/>
  <c r="EF92" i="27"/>
  <c r="FP92" i="27" s="1"/>
  <c r="EF98" i="27"/>
  <c r="FP98" i="27" s="1"/>
  <c r="EF103" i="27"/>
  <c r="FP103" i="27" s="1"/>
  <c r="EL87" i="27"/>
  <c r="FV87" i="27" s="1"/>
  <c r="EL84" i="27"/>
  <c r="FV84" i="27" s="1"/>
  <c r="EL88" i="27"/>
  <c r="FV88" i="27" s="1"/>
  <c r="EL85" i="27"/>
  <c r="FV85" i="27" s="1"/>
  <c r="EL86" i="27"/>
  <c r="FV86" i="27" s="1"/>
  <c r="EJ79" i="27"/>
  <c r="FT79" i="27" s="1"/>
  <c r="EJ80" i="27"/>
  <c r="FT80" i="27" s="1"/>
  <c r="EJ83" i="27"/>
  <c r="FT83" i="27" s="1"/>
  <c r="EJ81" i="27"/>
  <c r="FT81" i="27" s="1"/>
  <c r="EJ82" i="27"/>
  <c r="FT82" i="27" s="1"/>
  <c r="EH77" i="27"/>
  <c r="FR77" i="27" s="1"/>
  <c r="EH76" i="27"/>
  <c r="FR76" i="27" s="1"/>
  <c r="EH75" i="27"/>
  <c r="FR75" i="27" s="1"/>
  <c r="EH74" i="27"/>
  <c r="FR74" i="27" s="1"/>
  <c r="EH78" i="27"/>
  <c r="FR78" i="27" s="1"/>
  <c r="EF69" i="27"/>
  <c r="FP69" i="27" s="1"/>
  <c r="EF71" i="27"/>
  <c r="FP71" i="27" s="1"/>
  <c r="EF70" i="27"/>
  <c r="FP70" i="27" s="1"/>
  <c r="EF72" i="27"/>
  <c r="FP72" i="27" s="1"/>
  <c r="EF73" i="27"/>
  <c r="FP73" i="27" s="1"/>
  <c r="EL65" i="27"/>
  <c r="FV65" i="27" s="1"/>
  <c r="EL64" i="27"/>
  <c r="FV64" i="27" s="1"/>
  <c r="EL68" i="27"/>
  <c r="FV68" i="27" s="1"/>
  <c r="EL67" i="27"/>
  <c r="FV67" i="27" s="1"/>
  <c r="EL66" i="27"/>
  <c r="FV66" i="27" s="1"/>
  <c r="EJ59" i="27"/>
  <c r="FT59" i="27" s="1"/>
  <c r="EJ61" i="27"/>
  <c r="FT61" i="27" s="1"/>
  <c r="EJ63" i="27"/>
  <c r="FT63" i="27" s="1"/>
  <c r="EJ60" i="27"/>
  <c r="FT60" i="27" s="1"/>
  <c r="EJ62" i="27"/>
  <c r="FT62" i="27" s="1"/>
  <c r="EH54" i="27"/>
  <c r="FR54" i="27" s="1"/>
  <c r="EH56" i="27"/>
  <c r="FR56" i="27" s="1"/>
  <c r="EH55" i="27"/>
  <c r="FR55" i="27" s="1"/>
  <c r="EH57" i="27"/>
  <c r="FR57" i="27" s="1"/>
  <c r="EH58" i="27"/>
  <c r="FR58" i="27" s="1"/>
  <c r="EF53" i="27"/>
  <c r="FP53" i="27" s="1"/>
  <c r="EF51" i="27"/>
  <c r="FP51" i="27" s="1"/>
  <c r="EF50" i="27"/>
  <c r="FP50" i="27" s="1"/>
  <c r="EF52" i="27"/>
  <c r="FP52" i="27" s="1"/>
  <c r="EL48" i="27"/>
  <c r="FV48" i="27" s="1"/>
  <c r="EL49" i="27"/>
  <c r="FV49" i="27" s="1"/>
  <c r="EL45" i="27"/>
  <c r="FV45" i="27" s="1"/>
  <c r="EL46" i="27"/>
  <c r="FV46" i="27" s="1"/>
  <c r="EL47" i="27"/>
  <c r="FV47" i="27" s="1"/>
  <c r="EJ42" i="27"/>
  <c r="FT42" i="27" s="1"/>
  <c r="EJ43" i="27"/>
  <c r="FT43" i="27" s="1"/>
  <c r="EJ44" i="27"/>
  <c r="FT44" i="27" s="1"/>
  <c r="EJ40" i="27"/>
  <c r="FT40" i="27" s="1"/>
  <c r="EJ41" i="27"/>
  <c r="FT41" i="27" s="1"/>
  <c r="EH36" i="27"/>
  <c r="FR36" i="27" s="1"/>
  <c r="EH37" i="27"/>
  <c r="FR37" i="27" s="1"/>
  <c r="EH38" i="27"/>
  <c r="FR38" i="27" s="1"/>
  <c r="EH35" i="27"/>
  <c r="FR35" i="27" s="1"/>
  <c r="EH39" i="27"/>
  <c r="FR39" i="27" s="1"/>
  <c r="EF30" i="27"/>
  <c r="FP30" i="27" s="1"/>
  <c r="EF31" i="27"/>
  <c r="FP31" i="27" s="1"/>
  <c r="EF32" i="27"/>
  <c r="FP32" i="27" s="1"/>
  <c r="EF34" i="27"/>
  <c r="FP34" i="27" s="1"/>
  <c r="EF33" i="27"/>
  <c r="FP33" i="27" s="1"/>
  <c r="EL25" i="27"/>
  <c r="FV25" i="27" s="1"/>
  <c r="EL26" i="27"/>
  <c r="FV26" i="27" s="1"/>
  <c r="EL28" i="27"/>
  <c r="FV28" i="27" s="1"/>
  <c r="EL29" i="27"/>
  <c r="FV29" i="27" s="1"/>
  <c r="EL27" i="27"/>
  <c r="FV27" i="27" s="1"/>
  <c r="EJ22" i="27"/>
  <c r="FT22" i="27" s="1"/>
  <c r="EJ23" i="27"/>
  <c r="FT23" i="27" s="1"/>
  <c r="EJ24" i="27"/>
  <c r="FT24" i="27" s="1"/>
  <c r="EJ21" i="27"/>
  <c r="FT21" i="27" s="1"/>
  <c r="EH20" i="27"/>
  <c r="FR20" i="27" s="1"/>
  <c r="EH16" i="27"/>
  <c r="FR16" i="27" s="1"/>
  <c r="EH19" i="27"/>
  <c r="FR19" i="27" s="1"/>
  <c r="EH18" i="27"/>
  <c r="FR18" i="27" s="1"/>
  <c r="EH17" i="27"/>
  <c r="FR17" i="27" s="1"/>
  <c r="EF14" i="27"/>
  <c r="FP14" i="27" s="1"/>
  <c r="EF15" i="27"/>
  <c r="FP15" i="27" s="1"/>
  <c r="EF12" i="27"/>
  <c r="FP12" i="27" s="1"/>
  <c r="EF13" i="27"/>
  <c r="FP13" i="27" s="1"/>
  <c r="EL8" i="27"/>
  <c r="FV8" i="27" s="1"/>
  <c r="EL9" i="27"/>
  <c r="FV9" i="27" s="1"/>
  <c r="EL10" i="27"/>
  <c r="FV10" i="27" s="1"/>
  <c r="EL7" i="27"/>
  <c r="FV7" i="27" s="1"/>
  <c r="EL11" i="27"/>
  <c r="FV11" i="27" s="1"/>
  <c r="EH4" i="27"/>
  <c r="FR4" i="27" s="1"/>
  <c r="EH5" i="27"/>
  <c r="FR5" i="27" s="1"/>
  <c r="EH6" i="27"/>
  <c r="FR6" i="27" s="1"/>
  <c r="EH3" i="27"/>
  <c r="FR3" i="27" s="1"/>
  <c r="EG74" i="27"/>
  <c r="FQ74" i="27" s="1"/>
  <c r="EG78" i="27"/>
  <c r="FQ78" i="27" s="1"/>
  <c r="EG77" i="27"/>
  <c r="FQ77" i="27" s="1"/>
  <c r="EG75" i="27"/>
  <c r="FQ75" i="27" s="1"/>
  <c r="EG76" i="27"/>
  <c r="FQ76" i="27" s="1"/>
  <c r="EE70" i="27"/>
  <c r="EE72" i="27"/>
  <c r="EE71" i="27"/>
  <c r="EE73" i="27"/>
  <c r="EE69" i="27"/>
  <c r="EK64" i="27"/>
  <c r="FU64" i="27" s="1"/>
  <c r="EK66" i="27"/>
  <c r="FU66" i="27" s="1"/>
  <c r="EK65" i="27"/>
  <c r="FU65" i="27" s="1"/>
  <c r="EK68" i="27"/>
  <c r="FU68" i="27" s="1"/>
  <c r="EK67" i="27"/>
  <c r="FU67" i="27" s="1"/>
  <c r="EI60" i="27"/>
  <c r="FS60" i="27" s="1"/>
  <c r="EI62" i="27"/>
  <c r="FS62" i="27" s="1"/>
  <c r="EI61" i="27"/>
  <c r="FS61" i="27" s="1"/>
  <c r="EI59" i="27"/>
  <c r="FS59" i="27" s="1"/>
  <c r="EI63" i="27"/>
  <c r="FS63" i="27" s="1"/>
  <c r="EG54" i="27"/>
  <c r="FQ54" i="27" s="1"/>
  <c r="EG55" i="27"/>
  <c r="FQ55" i="27" s="1"/>
  <c r="EG57" i="27"/>
  <c r="FQ57" i="27" s="1"/>
  <c r="EG58" i="27"/>
  <c r="FQ58" i="27" s="1"/>
  <c r="EG56" i="27"/>
  <c r="FQ56" i="27" s="1"/>
  <c r="EE50" i="27"/>
  <c r="FO50" i="27" s="1"/>
  <c r="EE51" i="27"/>
  <c r="EE52" i="27"/>
  <c r="FO52" i="27" s="1"/>
  <c r="EE53" i="27"/>
  <c r="FO53" i="27" s="1"/>
  <c r="EK49" i="27"/>
  <c r="FU49" i="27" s="1"/>
  <c r="EK46" i="27"/>
  <c r="FU46" i="27" s="1"/>
  <c r="EK48" i="27"/>
  <c r="FU48" i="27" s="1"/>
  <c r="EK47" i="27"/>
  <c r="FU47" i="27" s="1"/>
  <c r="EK45" i="27"/>
  <c r="FU45" i="27" s="1"/>
  <c r="EI43" i="27"/>
  <c r="FS43" i="27" s="1"/>
  <c r="EI44" i="27"/>
  <c r="FS44" i="27" s="1"/>
  <c r="EI41" i="27"/>
  <c r="FS41" i="27" s="1"/>
  <c r="EI40" i="27"/>
  <c r="FS40" i="27" s="1"/>
  <c r="EI42" i="27"/>
  <c r="FS42" i="27" s="1"/>
  <c r="EG37" i="27"/>
  <c r="FQ37" i="27" s="1"/>
  <c r="EG38" i="27"/>
  <c r="FQ38" i="27" s="1"/>
  <c r="EG39" i="27"/>
  <c r="FQ39" i="27" s="1"/>
  <c r="EG35" i="27"/>
  <c r="FQ35" i="27" s="1"/>
  <c r="EG36" i="27"/>
  <c r="FQ36" i="27" s="1"/>
  <c r="EE31" i="27"/>
  <c r="EE32" i="27"/>
  <c r="FO32" i="27" s="1"/>
  <c r="EE33" i="27"/>
  <c r="FO33" i="27" s="1"/>
  <c r="EE30" i="27"/>
  <c r="FO30" i="27" s="1"/>
  <c r="EE34" i="27"/>
  <c r="FO34" i="27" s="1"/>
  <c r="EK25" i="27"/>
  <c r="FU25" i="27" s="1"/>
  <c r="EK26" i="27"/>
  <c r="FU26" i="27" s="1"/>
  <c r="EK27" i="27"/>
  <c r="FU27" i="27" s="1"/>
  <c r="EK29" i="27"/>
  <c r="FU29" i="27" s="1"/>
  <c r="EK28" i="27"/>
  <c r="FU28" i="27" s="1"/>
  <c r="EI21" i="27"/>
  <c r="FS21" i="27" s="1"/>
  <c r="EI23" i="27"/>
  <c r="FS23" i="27" s="1"/>
  <c r="EI24" i="27"/>
  <c r="FS24" i="27" s="1"/>
  <c r="EI22" i="27"/>
  <c r="FS22" i="27" s="1"/>
  <c r="EG17" i="27"/>
  <c r="FQ17" i="27" s="1"/>
  <c r="EG20" i="27"/>
  <c r="FQ20" i="27" s="1"/>
  <c r="EG19" i="27"/>
  <c r="FQ19" i="27" s="1"/>
  <c r="EG16" i="27"/>
  <c r="FQ16" i="27" s="1"/>
  <c r="EG18" i="27"/>
  <c r="FQ18" i="27" s="1"/>
  <c r="EE15" i="27"/>
  <c r="EE12" i="27"/>
  <c r="EE13" i="27"/>
  <c r="EE14" i="27"/>
  <c r="EK9" i="27"/>
  <c r="FU9" i="27" s="1"/>
  <c r="EK10" i="27"/>
  <c r="FU10" i="27" s="1"/>
  <c r="EK11" i="27"/>
  <c r="FU11" i="27" s="1"/>
  <c r="EK7" i="27"/>
  <c r="FU7" i="27" s="1"/>
  <c r="EK8" i="27"/>
  <c r="FU8" i="27" s="1"/>
  <c r="EG5" i="27"/>
  <c r="FQ5" i="27" s="1"/>
  <c r="EG6" i="27"/>
  <c r="FQ6" i="27" s="1"/>
  <c r="EG3" i="27"/>
  <c r="FQ3" i="27" s="1"/>
  <c r="EG4" i="27"/>
  <c r="FQ4" i="27" s="1"/>
  <c r="EE94" i="27"/>
  <c r="FO94" i="27" s="1"/>
  <c r="EE102" i="27"/>
  <c r="FO102" i="27" s="1"/>
  <c r="EE90" i="27"/>
  <c r="EE98" i="27"/>
  <c r="EE106" i="27"/>
  <c r="FO106" i="27" s="1"/>
  <c r="EE92" i="27"/>
  <c r="FO92" i="27" s="1"/>
  <c r="EE97" i="27"/>
  <c r="FO97" i="27" s="1"/>
  <c r="EE89" i="27"/>
  <c r="FO89" i="27" s="1"/>
  <c r="EE91" i="27"/>
  <c r="FO91" i="27" s="1"/>
  <c r="EE96" i="27"/>
  <c r="EE101" i="27"/>
  <c r="EE93" i="27"/>
  <c r="FO93" i="27" s="1"/>
  <c r="EE95" i="27"/>
  <c r="EE100" i="27"/>
  <c r="FO100" i="27" s="1"/>
  <c r="EE105" i="27"/>
  <c r="FO105" i="27" s="1"/>
  <c r="EE99" i="27"/>
  <c r="FO99" i="27" s="1"/>
  <c r="EE104" i="27"/>
  <c r="EE103" i="27"/>
  <c r="FO103" i="27" s="1"/>
  <c r="EK88" i="27"/>
  <c r="FU88" i="27" s="1"/>
  <c r="EK84" i="27"/>
  <c r="FU84" i="27" s="1"/>
  <c r="EK86" i="27"/>
  <c r="FU86" i="27" s="1"/>
  <c r="EK85" i="27"/>
  <c r="FU85" i="27" s="1"/>
  <c r="EK87" i="27"/>
  <c r="FU87" i="27" s="1"/>
  <c r="EI80" i="27"/>
  <c r="FS80" i="27" s="1"/>
  <c r="EI81" i="27"/>
  <c r="FS81" i="27" s="1"/>
  <c r="EI79" i="27"/>
  <c r="FS79" i="27" s="1"/>
  <c r="EI83" i="27"/>
  <c r="FS83" i="27" s="1"/>
  <c r="EI82" i="27"/>
  <c r="FS82" i="27" s="1"/>
  <c r="EL95" i="27"/>
  <c r="FV95" i="27" s="1"/>
  <c r="EL103" i="27"/>
  <c r="FV103" i="27" s="1"/>
  <c r="EL91" i="27"/>
  <c r="FV91" i="27" s="1"/>
  <c r="EL99" i="27"/>
  <c r="FV99" i="27" s="1"/>
  <c r="EL89" i="27"/>
  <c r="FV89" i="27" s="1"/>
  <c r="EL94" i="27"/>
  <c r="FV94" i="27" s="1"/>
  <c r="EL96" i="27"/>
  <c r="FV96" i="27" s="1"/>
  <c r="EL101" i="27"/>
  <c r="FV101" i="27" s="1"/>
  <c r="EL106" i="27"/>
  <c r="FV106" i="27" s="1"/>
  <c r="EL93" i="27"/>
  <c r="FV93" i="27" s="1"/>
  <c r="EL98" i="27"/>
  <c r="FV98" i="27" s="1"/>
  <c r="EL100" i="27"/>
  <c r="FV100" i="27" s="1"/>
  <c r="EL105" i="27"/>
  <c r="FV105" i="27" s="1"/>
  <c r="EL90" i="27"/>
  <c r="FV90" i="27" s="1"/>
  <c r="EL104" i="27"/>
  <c r="FV104" i="27" s="1"/>
  <c r="EL97" i="27"/>
  <c r="FV97" i="27" s="1"/>
  <c r="EL102" i="27"/>
  <c r="FV102" i="27" s="1"/>
  <c r="EL92" i="27"/>
  <c r="FV92" i="27" s="1"/>
  <c r="EJ85" i="27"/>
  <c r="FT85" i="27" s="1"/>
  <c r="EJ87" i="27"/>
  <c r="FT87" i="27" s="1"/>
  <c r="EJ86" i="27"/>
  <c r="FT86" i="27" s="1"/>
  <c r="EJ88" i="27"/>
  <c r="FT88" i="27" s="1"/>
  <c r="EJ84" i="27"/>
  <c r="FT84" i="27" s="1"/>
  <c r="EH81" i="27"/>
  <c r="FR81" i="27" s="1"/>
  <c r="EH82" i="27"/>
  <c r="FR82" i="27" s="1"/>
  <c r="EH83" i="27"/>
  <c r="FR83" i="27" s="1"/>
  <c r="EH79" i="27"/>
  <c r="FR79" i="27" s="1"/>
  <c r="EH80" i="27"/>
  <c r="FR80" i="27" s="1"/>
  <c r="EF75" i="27"/>
  <c r="FP75" i="27" s="1"/>
  <c r="EF78" i="27"/>
  <c r="FP78" i="27" s="1"/>
  <c r="EF74" i="27"/>
  <c r="FP74" i="27" s="1"/>
  <c r="EF76" i="27"/>
  <c r="FP76" i="27" s="1"/>
  <c r="EF77" i="27"/>
  <c r="FP77" i="27" s="1"/>
  <c r="EL71" i="27"/>
  <c r="FV71" i="27" s="1"/>
  <c r="EL69" i="27"/>
  <c r="FV69" i="27" s="1"/>
  <c r="EL72" i="27"/>
  <c r="FV72" i="27" s="1"/>
  <c r="EL73" i="27"/>
  <c r="FV73" i="27" s="1"/>
  <c r="EL70" i="27"/>
  <c r="FV70" i="27" s="1"/>
  <c r="EJ65" i="27"/>
  <c r="FT65" i="27" s="1"/>
  <c r="EJ67" i="27"/>
  <c r="FT67" i="27" s="1"/>
  <c r="EJ66" i="27"/>
  <c r="FT66" i="27" s="1"/>
  <c r="EJ64" i="27"/>
  <c r="FT64" i="27" s="1"/>
  <c r="EJ68" i="27"/>
  <c r="FT68" i="27" s="1"/>
  <c r="EH59" i="27"/>
  <c r="FR59" i="27" s="1"/>
  <c r="EH61" i="27"/>
  <c r="FR61" i="27" s="1"/>
  <c r="EH63" i="27"/>
  <c r="FR63" i="27" s="1"/>
  <c r="EH60" i="27"/>
  <c r="FR60" i="27" s="1"/>
  <c r="EH62" i="27"/>
  <c r="FR62" i="27" s="1"/>
  <c r="EF54" i="27"/>
  <c r="FP54" i="27" s="1"/>
  <c r="EF55" i="27"/>
  <c r="FP55" i="27" s="1"/>
  <c r="EF56" i="27"/>
  <c r="FP56" i="27" s="1"/>
  <c r="EF57" i="27"/>
  <c r="FP57" i="27" s="1"/>
  <c r="EF58" i="27"/>
  <c r="FP58" i="27" s="1"/>
  <c r="EL50" i="27"/>
  <c r="FV50" i="27" s="1"/>
  <c r="EL52" i="27"/>
  <c r="FV52" i="27" s="1"/>
  <c r="EL51" i="27"/>
  <c r="FV51" i="27" s="1"/>
  <c r="EL53" i="27"/>
  <c r="FV53" i="27" s="1"/>
  <c r="EJ49" i="27"/>
  <c r="FT49" i="27" s="1"/>
  <c r="EJ47" i="27"/>
  <c r="FT47" i="27" s="1"/>
  <c r="EJ45" i="27"/>
  <c r="FT45" i="27" s="1"/>
  <c r="EJ48" i="27"/>
  <c r="FT48" i="27" s="1"/>
  <c r="EJ46" i="27"/>
  <c r="FT46" i="27" s="1"/>
  <c r="EH44" i="27"/>
  <c r="FR44" i="27" s="1"/>
  <c r="EH41" i="27"/>
  <c r="FR41" i="27" s="1"/>
  <c r="EH43" i="27"/>
  <c r="FR43" i="27" s="1"/>
  <c r="EH40" i="27"/>
  <c r="FR40" i="27" s="1"/>
  <c r="EH42" i="27"/>
  <c r="FR42" i="27" s="1"/>
  <c r="EF38" i="27"/>
  <c r="FP38" i="27" s="1"/>
  <c r="EF39" i="27"/>
  <c r="FP39" i="27" s="1"/>
  <c r="EF37" i="27"/>
  <c r="FP37" i="27" s="1"/>
  <c r="EF35" i="27"/>
  <c r="FP35" i="27" s="1"/>
  <c r="EF36" i="27"/>
  <c r="FP36" i="27" s="1"/>
  <c r="EL32" i="27"/>
  <c r="FV32" i="27" s="1"/>
  <c r="EL33" i="27"/>
  <c r="FV33" i="27" s="1"/>
  <c r="EL34" i="27"/>
  <c r="FV34" i="27" s="1"/>
  <c r="EL30" i="27"/>
  <c r="FV30" i="27" s="1"/>
  <c r="EL31" i="27"/>
  <c r="FV31" i="27" s="1"/>
  <c r="EJ26" i="27"/>
  <c r="FT26" i="27" s="1"/>
  <c r="EJ27" i="27"/>
  <c r="FT27" i="27" s="1"/>
  <c r="EJ28" i="27"/>
  <c r="FT28" i="27" s="1"/>
  <c r="EJ25" i="27"/>
  <c r="FT25" i="27" s="1"/>
  <c r="EJ29" i="27"/>
  <c r="FT29" i="27" s="1"/>
  <c r="EH21" i="27"/>
  <c r="FR21" i="27" s="1"/>
  <c r="EH22" i="27"/>
  <c r="FR22" i="27" s="1"/>
  <c r="EH24" i="27"/>
  <c r="FR24" i="27" s="1"/>
  <c r="EH23" i="27"/>
  <c r="FR23" i="27" s="1"/>
  <c r="EF16" i="27"/>
  <c r="FP16" i="27" s="1"/>
  <c r="EF18" i="27"/>
  <c r="FP18" i="27" s="1"/>
  <c r="EF17" i="27"/>
  <c r="FP17" i="27" s="1"/>
  <c r="EF19" i="27"/>
  <c r="FP19" i="27" s="1"/>
  <c r="EF20" i="27"/>
  <c r="FP20" i="27" s="1"/>
  <c r="EL12" i="27"/>
  <c r="FV12" i="27" s="1"/>
  <c r="EL13" i="27"/>
  <c r="FV13" i="27" s="1"/>
  <c r="EL14" i="27"/>
  <c r="FV14" i="27" s="1"/>
  <c r="EL15" i="27"/>
  <c r="FV15" i="27" s="1"/>
  <c r="EJ10" i="27"/>
  <c r="FT10" i="27" s="1"/>
  <c r="EJ11" i="27"/>
  <c r="FT11" i="27" s="1"/>
  <c r="EJ7" i="27"/>
  <c r="FT7" i="27" s="1"/>
  <c r="EJ8" i="27"/>
  <c r="FT8" i="27" s="1"/>
  <c r="EJ9" i="27"/>
  <c r="FT9" i="27" s="1"/>
  <c r="EF6" i="27"/>
  <c r="FP6" i="27" s="1"/>
  <c r="EF5" i="27"/>
  <c r="FP5" i="27" s="1"/>
  <c r="EF4" i="27"/>
  <c r="FP4" i="27" s="1"/>
  <c r="EF3" i="27"/>
  <c r="FP3" i="27" s="1"/>
  <c r="EK96" i="27"/>
  <c r="FU96" i="27" s="1"/>
  <c r="EK104" i="27"/>
  <c r="FU104" i="27" s="1"/>
  <c r="EK92" i="27"/>
  <c r="FU92" i="27" s="1"/>
  <c r="EK100" i="27"/>
  <c r="FU100" i="27" s="1"/>
  <c r="EK101" i="27"/>
  <c r="FU101" i="27" s="1"/>
  <c r="EK106" i="27"/>
  <c r="FU106" i="27" s="1"/>
  <c r="EK91" i="27"/>
  <c r="FU91" i="27" s="1"/>
  <c r="EK105" i="27"/>
  <c r="FU105" i="27" s="1"/>
  <c r="EK90" i="27"/>
  <c r="FU90" i="27" s="1"/>
  <c r="EK95" i="27"/>
  <c r="FU95" i="27" s="1"/>
  <c r="EK94" i="27"/>
  <c r="FU94" i="27" s="1"/>
  <c r="EK99" i="27"/>
  <c r="FU99" i="27" s="1"/>
  <c r="EK98" i="27"/>
  <c r="FU98" i="27" s="1"/>
  <c r="EK103" i="27"/>
  <c r="FU103" i="27" s="1"/>
  <c r="EK93" i="27"/>
  <c r="FU93" i="27" s="1"/>
  <c r="EK97" i="27"/>
  <c r="FU97" i="27" s="1"/>
  <c r="EK102" i="27"/>
  <c r="FU102" i="27" s="1"/>
  <c r="EK89" i="27"/>
  <c r="FU89" i="27" s="1"/>
  <c r="EI86" i="27"/>
  <c r="FS86" i="27" s="1"/>
  <c r="EI88" i="27"/>
  <c r="FS88" i="27" s="1"/>
  <c r="EI85" i="27"/>
  <c r="FS85" i="27" s="1"/>
  <c r="EI87" i="27"/>
  <c r="FS87" i="27" s="1"/>
  <c r="EI84" i="27"/>
  <c r="FS84" i="27" s="1"/>
  <c r="EG82" i="27"/>
  <c r="FQ82" i="27" s="1"/>
  <c r="EG83" i="27"/>
  <c r="FQ83" i="27" s="1"/>
  <c r="EG80" i="27"/>
  <c r="FQ80" i="27" s="1"/>
  <c r="EG81" i="27"/>
  <c r="FQ81" i="27" s="1"/>
  <c r="EG79" i="27"/>
  <c r="FQ79" i="27" s="1"/>
  <c r="EE76" i="27"/>
  <c r="EE74" i="27"/>
  <c r="EE78" i="27"/>
  <c r="EE75" i="27"/>
  <c r="EE77" i="27"/>
  <c r="EK70" i="27"/>
  <c r="FU70" i="27" s="1"/>
  <c r="EK73" i="27"/>
  <c r="FU73" i="27" s="1"/>
  <c r="EK72" i="27"/>
  <c r="FU72" i="27" s="1"/>
  <c r="EK69" i="27"/>
  <c r="FU69" i="27" s="1"/>
  <c r="EK71" i="27"/>
  <c r="FU71" i="27" s="1"/>
  <c r="EI66" i="27"/>
  <c r="FS66" i="27" s="1"/>
  <c r="EI68" i="27"/>
  <c r="FS68" i="27" s="1"/>
  <c r="EI67" i="27"/>
  <c r="FS67" i="27" s="1"/>
  <c r="EI64" i="27"/>
  <c r="FS64" i="27" s="1"/>
  <c r="EI65" i="27"/>
  <c r="FS65" i="27" s="1"/>
  <c r="EG60" i="27"/>
  <c r="FQ60" i="27" s="1"/>
  <c r="EG62" i="27"/>
  <c r="FQ62" i="27" s="1"/>
  <c r="EG59" i="27"/>
  <c r="FQ59" i="27" s="1"/>
  <c r="EG63" i="27"/>
  <c r="FQ63" i="27" s="1"/>
  <c r="EG61" i="27"/>
  <c r="FQ61" i="27" s="1"/>
  <c r="EE56" i="27"/>
  <c r="FO56" i="27" s="1"/>
  <c r="EE57" i="27"/>
  <c r="FO57" i="27" s="1"/>
  <c r="EE54" i="27"/>
  <c r="FO54" i="27" s="1"/>
  <c r="EE55" i="27"/>
  <c r="EE58" i="27"/>
  <c r="FO58" i="27" s="1"/>
  <c r="EK50" i="27"/>
  <c r="FU50" i="27" s="1"/>
  <c r="EK51" i="27"/>
  <c r="FU51" i="27" s="1"/>
  <c r="EK53" i="27"/>
  <c r="FU53" i="27" s="1"/>
  <c r="EK52" i="27"/>
  <c r="FU52" i="27" s="1"/>
  <c r="EI45" i="27"/>
  <c r="FS45" i="27" s="1"/>
  <c r="EI47" i="27"/>
  <c r="FS47" i="27" s="1"/>
  <c r="EI49" i="27"/>
  <c r="FS49" i="27" s="1"/>
  <c r="EI46" i="27"/>
  <c r="FS46" i="27" s="1"/>
  <c r="EI48" i="27"/>
  <c r="FS48" i="27" s="1"/>
  <c r="EG41" i="27"/>
  <c r="FQ41" i="27" s="1"/>
  <c r="EG43" i="27"/>
  <c r="FQ43" i="27" s="1"/>
  <c r="EG42" i="27"/>
  <c r="FQ42" i="27" s="1"/>
  <c r="EG44" i="27"/>
  <c r="FQ44" i="27" s="1"/>
  <c r="EG40" i="27"/>
  <c r="FQ40" i="27" s="1"/>
  <c r="EE35" i="27"/>
  <c r="FO35" i="27" s="1"/>
  <c r="EE39" i="27"/>
  <c r="FO39" i="27" s="1"/>
  <c r="EE38" i="27"/>
  <c r="FO38" i="27" s="1"/>
  <c r="EE37" i="27"/>
  <c r="FO37" i="27" s="1"/>
  <c r="EE36" i="27"/>
  <c r="EK33" i="27"/>
  <c r="FU33" i="27" s="1"/>
  <c r="EK34" i="27"/>
  <c r="FU34" i="27" s="1"/>
  <c r="EK31" i="27"/>
  <c r="FU31" i="27" s="1"/>
  <c r="EK32" i="27"/>
  <c r="FU32" i="27" s="1"/>
  <c r="EK30" i="27"/>
  <c r="FU30" i="27" s="1"/>
  <c r="EI27" i="27"/>
  <c r="FS27" i="27" s="1"/>
  <c r="EI28" i="27"/>
  <c r="FS28" i="27" s="1"/>
  <c r="EI29" i="27"/>
  <c r="FS29" i="27" s="1"/>
  <c r="EI25" i="27"/>
  <c r="FS25" i="27" s="1"/>
  <c r="EI26" i="27"/>
  <c r="FS26" i="27" s="1"/>
  <c r="EG21" i="27"/>
  <c r="FQ21" i="27" s="1"/>
  <c r="EG22" i="27"/>
  <c r="FQ22" i="27" s="1"/>
  <c r="EG23" i="27"/>
  <c r="FQ23" i="27" s="1"/>
  <c r="EG24" i="27"/>
  <c r="FQ24" i="27" s="1"/>
  <c r="EE16" i="27"/>
  <c r="EE17" i="27"/>
  <c r="EE19" i="27"/>
  <c r="EE20" i="27"/>
  <c r="EE18" i="27"/>
  <c r="EK13" i="27"/>
  <c r="FU13" i="27" s="1"/>
  <c r="EK14" i="27"/>
  <c r="FU14" i="27" s="1"/>
  <c r="EK15" i="27"/>
  <c r="FU15" i="27" s="1"/>
  <c r="EK12" i="27"/>
  <c r="FU12" i="27" s="1"/>
  <c r="EI11" i="27"/>
  <c r="FS11" i="27" s="1"/>
  <c r="EI7" i="27"/>
  <c r="FS7" i="27" s="1"/>
  <c r="EI8" i="27"/>
  <c r="FS8" i="27" s="1"/>
  <c r="EI9" i="27"/>
  <c r="FS9" i="27" s="1"/>
  <c r="EI10" i="27"/>
  <c r="FS10" i="27" s="1"/>
  <c r="EE4" i="27"/>
  <c r="EE6" i="27"/>
  <c r="FO6" i="27" s="1"/>
  <c r="EE5" i="27"/>
  <c r="FO5" i="27" s="1"/>
  <c r="EE3" i="27"/>
  <c r="FO3" i="27" s="1"/>
  <c r="T60" i="15"/>
  <c r="DU74" i="27"/>
  <c r="FE74" i="27" s="1"/>
  <c r="DP38" i="27"/>
  <c r="EZ38" i="27" s="1"/>
  <c r="DZ94" i="27"/>
  <c r="FJ94" i="27" s="1"/>
  <c r="DP19" i="27"/>
  <c r="EZ19" i="27" s="1"/>
  <c r="DS78" i="27"/>
  <c r="FC78" i="27" s="1"/>
  <c r="DP86" i="27"/>
  <c r="EZ86" i="27" s="1"/>
  <c r="ED88" i="27"/>
  <c r="FN88" i="27" s="1"/>
  <c r="V14" i="26" s="1"/>
  <c r="DP24" i="27"/>
  <c r="EZ24" i="27" s="1"/>
  <c r="DR102" i="27"/>
  <c r="FB102" i="27" s="1"/>
  <c r="DT99" i="27"/>
  <c r="FD99" i="27" s="1"/>
  <c r="DV96" i="27"/>
  <c r="DX93" i="27"/>
  <c r="FH93" i="27" s="1"/>
  <c r="DZ90" i="27"/>
  <c r="FJ90" i="27" s="1"/>
  <c r="DP101" i="27"/>
  <c r="EZ101" i="27" s="1"/>
  <c r="DY73" i="27"/>
  <c r="FI73" i="27" s="1"/>
  <c r="DX97" i="27"/>
  <c r="FH97" i="27" s="1"/>
  <c r="DZ106" i="27"/>
  <c r="FJ106" i="27" s="1"/>
  <c r="DV104" i="27"/>
  <c r="EB103" i="27"/>
  <c r="FL103" i="27" s="1"/>
  <c r="DX101" i="27"/>
  <c r="FH101" i="27" s="1"/>
  <c r="ED100" i="27"/>
  <c r="FN100" i="27" s="1"/>
  <c r="DZ98" i="27"/>
  <c r="FJ98" i="27" s="1"/>
  <c r="DR98" i="27"/>
  <c r="FB98" i="27" s="1"/>
  <c r="DP84" i="27"/>
  <c r="EZ84" i="27" s="1"/>
  <c r="DP9" i="27"/>
  <c r="EZ9" i="27" s="1"/>
  <c r="DP13" i="27"/>
  <c r="EZ13" i="27" s="1"/>
  <c r="EA87" i="27"/>
  <c r="FK87" i="27" s="1"/>
  <c r="DP66" i="27"/>
  <c r="EZ66" i="27" s="1"/>
  <c r="DV88" i="27"/>
  <c r="FF88" i="27" s="1"/>
  <c r="DZ87" i="27"/>
  <c r="FJ87" i="27" s="1"/>
  <c r="DP82" i="27"/>
  <c r="EZ82" i="27" s="1"/>
  <c r="DP62" i="27"/>
  <c r="EZ62" i="27" s="1"/>
  <c r="DP43" i="27"/>
  <c r="EZ43" i="27" s="1"/>
  <c r="DP77" i="27"/>
  <c r="EZ77" i="27" s="1"/>
  <c r="DP57" i="27"/>
  <c r="EZ57" i="27" s="1"/>
  <c r="DP92" i="27"/>
  <c r="EZ92" i="27" s="1"/>
  <c r="DP72" i="27"/>
  <c r="EZ72" i="27" s="1"/>
  <c r="DP53" i="27"/>
  <c r="EZ53" i="27" s="1"/>
  <c r="DP33" i="27"/>
  <c r="EZ33" i="27" s="1"/>
  <c r="DP15" i="27"/>
  <c r="EZ15" i="27" s="1"/>
  <c r="DP87" i="27"/>
  <c r="EZ87" i="27" s="1"/>
  <c r="DP67" i="27"/>
  <c r="EZ67" i="27" s="1"/>
  <c r="DP48" i="27"/>
  <c r="EZ48" i="27" s="1"/>
  <c r="DP28" i="27"/>
  <c r="EZ28" i="27" s="1"/>
  <c r="DP10" i="27"/>
  <c r="EZ10" i="27" s="1"/>
  <c r="DP100" i="27"/>
  <c r="EZ100" i="27" s="1"/>
  <c r="DP29" i="27"/>
  <c r="EZ29" i="27" s="1"/>
  <c r="EC106" i="27"/>
  <c r="FM106" i="27" s="1"/>
  <c r="EC88" i="27"/>
  <c r="FM88" i="27" s="1"/>
  <c r="DU106" i="27"/>
  <c r="FE106" i="27" s="1"/>
  <c r="DU88" i="27"/>
  <c r="FE88" i="27" s="1"/>
  <c r="EA83" i="27"/>
  <c r="FK83" i="27" s="1"/>
  <c r="EA105" i="27"/>
  <c r="DS83" i="27"/>
  <c r="FC83" i="27" s="1"/>
  <c r="DS105" i="27"/>
  <c r="FC105" i="27" s="1"/>
  <c r="DY78" i="27"/>
  <c r="FI78" i="27" s="1"/>
  <c r="DY104" i="27"/>
  <c r="FI104" i="27" s="1"/>
  <c r="DQ104" i="27"/>
  <c r="FA104" i="27" s="1"/>
  <c r="DQ78" i="27"/>
  <c r="FA78" i="27" s="1"/>
  <c r="DW58" i="27"/>
  <c r="FG58" i="27" s="1"/>
  <c r="DW103" i="27"/>
  <c r="FG103" i="27" s="1"/>
  <c r="EC68" i="27"/>
  <c r="FM68" i="27" s="1"/>
  <c r="EC102" i="27"/>
  <c r="FM102" i="27" s="1"/>
  <c r="DU68" i="27"/>
  <c r="FE68" i="27" s="1"/>
  <c r="DU102" i="27"/>
  <c r="FE102" i="27" s="1"/>
  <c r="EA73" i="27"/>
  <c r="EA101" i="27"/>
  <c r="DS73" i="27"/>
  <c r="FC73" i="27" s="1"/>
  <c r="DS101" i="27"/>
  <c r="FC101" i="27" s="1"/>
  <c r="DY29" i="27"/>
  <c r="FI29" i="27" s="1"/>
  <c r="DY100" i="27"/>
  <c r="FI100" i="27" s="1"/>
  <c r="DQ29" i="27"/>
  <c r="FA29" i="27" s="1"/>
  <c r="DQ100" i="27"/>
  <c r="FA100" i="27" s="1"/>
  <c r="DW63" i="27"/>
  <c r="FG63" i="27" s="1"/>
  <c r="DW99" i="27"/>
  <c r="FG99" i="27" s="1"/>
  <c r="EC49" i="27"/>
  <c r="FM49" i="27" s="1"/>
  <c r="EC98" i="27"/>
  <c r="FM98" i="27" s="1"/>
  <c r="DU49" i="27"/>
  <c r="FE49" i="27" s="1"/>
  <c r="DU98" i="27"/>
  <c r="FE98" i="27" s="1"/>
  <c r="EA39" i="27"/>
  <c r="EA97" i="27"/>
  <c r="DS39" i="27"/>
  <c r="FC39" i="27" s="1"/>
  <c r="DS97" i="27"/>
  <c r="FC97" i="27" s="1"/>
  <c r="DY44" i="27"/>
  <c r="FI44" i="27" s="1"/>
  <c r="DY96" i="27"/>
  <c r="FI96" i="27" s="1"/>
  <c r="DQ44" i="27"/>
  <c r="FA44" i="27" s="1"/>
  <c r="DQ96" i="27"/>
  <c r="FA96" i="27" s="1"/>
  <c r="DW20" i="27"/>
  <c r="DW95" i="27"/>
  <c r="FG95" i="27" s="1"/>
  <c r="EC34" i="27"/>
  <c r="FM34" i="27" s="1"/>
  <c r="EC94" i="27"/>
  <c r="FM94" i="27" s="1"/>
  <c r="DU34" i="27"/>
  <c r="FE34" i="27" s="1"/>
  <c r="DU94" i="27"/>
  <c r="FE94" i="27" s="1"/>
  <c r="EA11" i="27"/>
  <c r="EA93" i="27"/>
  <c r="DS11" i="27"/>
  <c r="FC11" i="27" s="1"/>
  <c r="DS93" i="27"/>
  <c r="FC93" i="27" s="1"/>
  <c r="DY6" i="27"/>
  <c r="FI6" i="27" s="1"/>
  <c r="DY10" i="27"/>
  <c r="FI10" i="27" s="1"/>
  <c r="DY15" i="27"/>
  <c r="FI15" i="27" s="1"/>
  <c r="DY24" i="27"/>
  <c r="FI24" i="27" s="1"/>
  <c r="DY19" i="27"/>
  <c r="FI19" i="27" s="1"/>
  <c r="DY28" i="27"/>
  <c r="FI28" i="27" s="1"/>
  <c r="DY33" i="27"/>
  <c r="FI33" i="27" s="1"/>
  <c r="DY38" i="27"/>
  <c r="FI38" i="27" s="1"/>
  <c r="DY43" i="27"/>
  <c r="FI43" i="27" s="1"/>
  <c r="DY48" i="27"/>
  <c r="FI48" i="27" s="1"/>
  <c r="DY53" i="27"/>
  <c r="FI53" i="27" s="1"/>
  <c r="DY57" i="27"/>
  <c r="FI57" i="27" s="1"/>
  <c r="DY67" i="27"/>
  <c r="FI67" i="27" s="1"/>
  <c r="DY62" i="27"/>
  <c r="FI62" i="27" s="1"/>
  <c r="DY77" i="27"/>
  <c r="FI77" i="27" s="1"/>
  <c r="DY72" i="27"/>
  <c r="FI72" i="27" s="1"/>
  <c r="DY82" i="27"/>
  <c r="FI82" i="27" s="1"/>
  <c r="DY92" i="27"/>
  <c r="FI92" i="27" s="1"/>
  <c r="DY87" i="27"/>
  <c r="FI87" i="27" s="1"/>
  <c r="DQ6" i="27"/>
  <c r="FA6" i="27" s="1"/>
  <c r="DQ10" i="27"/>
  <c r="FA10" i="27" s="1"/>
  <c r="DQ15" i="27"/>
  <c r="FA15" i="27" s="1"/>
  <c r="DQ24" i="27"/>
  <c r="FA24" i="27" s="1"/>
  <c r="DQ28" i="27"/>
  <c r="FA28" i="27" s="1"/>
  <c r="DQ19" i="27"/>
  <c r="FA19" i="27" s="1"/>
  <c r="DQ33" i="27"/>
  <c r="FA33" i="27" s="1"/>
  <c r="DQ38" i="27"/>
  <c r="FA38" i="27" s="1"/>
  <c r="DQ43" i="27"/>
  <c r="FA43" i="27" s="1"/>
  <c r="DQ48" i="27"/>
  <c r="FA48" i="27" s="1"/>
  <c r="DQ53" i="27"/>
  <c r="FA53" i="27" s="1"/>
  <c r="DQ57" i="27"/>
  <c r="FA57" i="27" s="1"/>
  <c r="DQ67" i="27"/>
  <c r="FA67" i="27" s="1"/>
  <c r="DQ77" i="27"/>
  <c r="FA77" i="27" s="1"/>
  <c r="DQ62" i="27"/>
  <c r="FA62" i="27" s="1"/>
  <c r="DQ72" i="27"/>
  <c r="FA72" i="27" s="1"/>
  <c r="DQ87" i="27"/>
  <c r="FA87" i="27" s="1"/>
  <c r="DQ82" i="27"/>
  <c r="FA82" i="27" s="1"/>
  <c r="DQ92" i="27"/>
  <c r="FA92" i="27" s="1"/>
  <c r="DW5" i="27"/>
  <c r="FG5" i="27" s="1"/>
  <c r="DW9" i="27"/>
  <c r="FG9" i="27" s="1"/>
  <c r="DW14" i="27"/>
  <c r="DW18" i="27"/>
  <c r="DW23" i="27"/>
  <c r="FG23" i="27" s="1"/>
  <c r="DW27" i="27"/>
  <c r="FG27" i="27" s="1"/>
  <c r="DW42" i="27"/>
  <c r="DW37" i="27"/>
  <c r="FG37" i="27" s="1"/>
  <c r="DW47" i="27"/>
  <c r="DW52" i="27"/>
  <c r="FG52" i="27" s="1"/>
  <c r="DW32" i="27"/>
  <c r="FG32" i="27" s="1"/>
  <c r="DW56" i="27"/>
  <c r="FG56" i="27" s="1"/>
  <c r="DW66" i="27"/>
  <c r="FG66" i="27" s="1"/>
  <c r="DW61" i="27"/>
  <c r="FG61" i="27" s="1"/>
  <c r="DW76" i="27"/>
  <c r="DW71" i="27"/>
  <c r="DW86" i="27"/>
  <c r="FG86" i="27" s="1"/>
  <c r="DW81" i="27"/>
  <c r="FG81" i="27" s="1"/>
  <c r="DW91" i="27"/>
  <c r="FG91" i="27" s="1"/>
  <c r="EC4" i="27"/>
  <c r="FM4" i="27" s="1"/>
  <c r="EC8" i="27"/>
  <c r="FM8" i="27" s="1"/>
  <c r="EC13" i="27"/>
  <c r="FM13" i="27" s="1"/>
  <c r="EC22" i="27"/>
  <c r="FM22" i="27" s="1"/>
  <c r="EC26" i="27"/>
  <c r="FM26" i="27" s="1"/>
  <c r="EC17" i="27"/>
  <c r="FM17" i="27" s="1"/>
  <c r="EC31" i="27"/>
  <c r="FM31" i="27" s="1"/>
  <c r="EC36" i="27"/>
  <c r="FM36" i="27" s="1"/>
  <c r="EC41" i="27"/>
  <c r="FM41" i="27" s="1"/>
  <c r="EC46" i="27"/>
  <c r="FM46" i="27" s="1"/>
  <c r="EC51" i="27"/>
  <c r="FM51" i="27" s="1"/>
  <c r="EC55" i="27"/>
  <c r="FM55" i="27" s="1"/>
  <c r="EC65" i="27"/>
  <c r="FM65" i="27" s="1"/>
  <c r="EC75" i="27"/>
  <c r="FM75" i="27" s="1"/>
  <c r="EC60" i="27"/>
  <c r="FM60" i="27" s="1"/>
  <c r="EC70" i="27"/>
  <c r="FM70" i="27" s="1"/>
  <c r="EC85" i="27"/>
  <c r="FM85" i="27" s="1"/>
  <c r="EC80" i="27"/>
  <c r="FM80" i="27" s="1"/>
  <c r="EC90" i="27"/>
  <c r="FM90" i="27" s="1"/>
  <c r="DU4" i="27"/>
  <c r="FE4" i="27" s="1"/>
  <c r="DU8" i="27"/>
  <c r="FE8" i="27" s="1"/>
  <c r="DU13" i="27"/>
  <c r="FE13" i="27" s="1"/>
  <c r="DU17" i="27"/>
  <c r="FE17" i="27" s="1"/>
  <c r="DU22" i="27"/>
  <c r="FE22" i="27" s="1"/>
  <c r="DU26" i="27"/>
  <c r="FE26" i="27" s="1"/>
  <c r="DU31" i="27"/>
  <c r="FE31" i="27" s="1"/>
  <c r="DU41" i="27"/>
  <c r="FE41" i="27" s="1"/>
  <c r="DU46" i="27"/>
  <c r="FE46" i="27" s="1"/>
  <c r="DU51" i="27"/>
  <c r="FE51" i="27" s="1"/>
  <c r="DU55" i="27"/>
  <c r="FE55" i="27" s="1"/>
  <c r="DU65" i="27"/>
  <c r="FE65" i="27" s="1"/>
  <c r="DU75" i="27"/>
  <c r="FE75" i="27" s="1"/>
  <c r="DU70" i="27"/>
  <c r="FE70" i="27" s="1"/>
  <c r="DU36" i="27"/>
  <c r="FE36" i="27" s="1"/>
  <c r="DU85" i="27"/>
  <c r="FE85" i="27" s="1"/>
  <c r="DU60" i="27"/>
  <c r="FE60" i="27" s="1"/>
  <c r="DU80" i="27"/>
  <c r="FE80" i="27" s="1"/>
  <c r="DU90" i="27"/>
  <c r="FE90" i="27" s="1"/>
  <c r="EA3" i="27"/>
  <c r="FK3" i="27" s="1"/>
  <c r="EA7" i="27"/>
  <c r="FK7" i="27" s="1"/>
  <c r="EA12" i="27"/>
  <c r="FK12" i="27" s="1"/>
  <c r="EA16" i="27"/>
  <c r="FK16" i="27" s="1"/>
  <c r="EA21" i="27"/>
  <c r="FK21" i="27" s="1"/>
  <c r="EA25" i="27"/>
  <c r="FK25" i="27" s="1"/>
  <c r="EA35" i="27"/>
  <c r="FK35" i="27" s="1"/>
  <c r="EA40" i="27"/>
  <c r="FK40" i="27" s="1"/>
  <c r="EA30" i="27"/>
  <c r="FK30" i="27" s="1"/>
  <c r="EA45" i="27"/>
  <c r="FK45" i="27" s="1"/>
  <c r="EA50" i="27"/>
  <c r="FK50" i="27" s="1"/>
  <c r="EA54" i="27"/>
  <c r="FK54" i="27" s="1"/>
  <c r="EA64" i="27"/>
  <c r="FK64" i="27" s="1"/>
  <c r="EA59" i="27"/>
  <c r="FK59" i="27" s="1"/>
  <c r="EA74" i="27"/>
  <c r="FK74" i="27" s="1"/>
  <c r="EA69" i="27"/>
  <c r="FK69" i="27" s="1"/>
  <c r="EA84" i="27"/>
  <c r="FK84" i="27" s="1"/>
  <c r="EA79" i="27"/>
  <c r="FK79" i="27" s="1"/>
  <c r="EA89" i="27"/>
  <c r="FK89" i="27" s="1"/>
  <c r="DS3" i="27"/>
  <c r="FC3" i="27" s="1"/>
  <c r="DS7" i="27"/>
  <c r="FC7" i="27" s="1"/>
  <c r="DS12" i="27"/>
  <c r="FC12" i="27" s="1"/>
  <c r="DS21" i="27"/>
  <c r="FC21" i="27" s="1"/>
  <c r="DS25" i="27"/>
  <c r="FC25" i="27" s="1"/>
  <c r="DS16" i="27"/>
  <c r="FC16" i="27" s="1"/>
  <c r="DS30" i="27"/>
  <c r="FC30" i="27" s="1"/>
  <c r="DS35" i="27"/>
  <c r="FC35" i="27" s="1"/>
  <c r="DS40" i="27"/>
  <c r="FC40" i="27" s="1"/>
  <c r="DS45" i="27"/>
  <c r="FC45" i="27" s="1"/>
  <c r="DS50" i="27"/>
  <c r="FC50" i="27" s="1"/>
  <c r="DS54" i="27"/>
  <c r="FC54" i="27" s="1"/>
  <c r="DS64" i="27"/>
  <c r="FC64" i="27" s="1"/>
  <c r="DS74" i="27"/>
  <c r="FC74" i="27" s="1"/>
  <c r="DS59" i="27"/>
  <c r="FC59" i="27" s="1"/>
  <c r="DS69" i="27"/>
  <c r="FC69" i="27" s="1"/>
  <c r="DS84" i="27"/>
  <c r="FC84" i="27" s="1"/>
  <c r="DS79" i="27"/>
  <c r="FC79" i="27" s="1"/>
  <c r="DS89" i="27"/>
  <c r="FC89" i="27" s="1"/>
  <c r="DP93" i="27"/>
  <c r="EZ93" i="27" s="1"/>
  <c r="EB95" i="27"/>
  <c r="FL95" i="27" s="1"/>
  <c r="ED92" i="27"/>
  <c r="FN92" i="27" s="1"/>
  <c r="DU83" i="27"/>
  <c r="FE83" i="27" s="1"/>
  <c r="DU105" i="27"/>
  <c r="FE105" i="27" s="1"/>
  <c r="DQ58" i="27"/>
  <c r="FA58" i="27" s="1"/>
  <c r="DQ103" i="27"/>
  <c r="FA103" i="27" s="1"/>
  <c r="DS29" i="27"/>
  <c r="FC29" i="27" s="1"/>
  <c r="DS100" i="27"/>
  <c r="FC100" i="27" s="1"/>
  <c r="DY20" i="27"/>
  <c r="FI20" i="27" s="1"/>
  <c r="DY95" i="27"/>
  <c r="FI95" i="27" s="1"/>
  <c r="DP11" i="27"/>
  <c r="EZ11" i="27" s="1"/>
  <c r="EB88" i="27"/>
  <c r="FL88" i="27" s="1"/>
  <c r="EB106" i="27"/>
  <c r="FL106" i="27" s="1"/>
  <c r="DT88" i="27"/>
  <c r="FD88" i="27" s="1"/>
  <c r="DT106" i="27"/>
  <c r="FD106" i="27" s="1"/>
  <c r="DZ83" i="27"/>
  <c r="FJ83" i="27" s="1"/>
  <c r="DZ105" i="27"/>
  <c r="FJ105" i="27" s="1"/>
  <c r="DR83" i="27"/>
  <c r="FB83" i="27" s="1"/>
  <c r="DR105" i="27"/>
  <c r="FB105" i="27" s="1"/>
  <c r="DX78" i="27"/>
  <c r="FH78" i="27" s="1"/>
  <c r="DX104" i="27"/>
  <c r="FH104" i="27" s="1"/>
  <c r="ED58" i="27"/>
  <c r="FN58" i="27" s="1"/>
  <c r="ED103" i="27"/>
  <c r="FN103" i="27" s="1"/>
  <c r="DV58" i="27"/>
  <c r="FF58" i="27" s="1"/>
  <c r="DV103" i="27"/>
  <c r="FF103" i="27" s="1"/>
  <c r="EB68" i="27"/>
  <c r="FL68" i="27" s="1"/>
  <c r="EB102" i="27"/>
  <c r="FL102" i="27" s="1"/>
  <c r="DT68" i="27"/>
  <c r="FD68" i="27" s="1"/>
  <c r="DT102" i="27"/>
  <c r="FD102" i="27" s="1"/>
  <c r="DZ73" i="27"/>
  <c r="FJ73" i="27" s="1"/>
  <c r="DZ101" i="27"/>
  <c r="FJ101" i="27" s="1"/>
  <c r="DR73" i="27"/>
  <c r="FB73" i="27" s="1"/>
  <c r="DR101" i="27"/>
  <c r="FB101" i="27" s="1"/>
  <c r="DX29" i="27"/>
  <c r="FH29" i="27" s="1"/>
  <c r="DX100" i="27"/>
  <c r="FH100" i="27" s="1"/>
  <c r="ED63" i="27"/>
  <c r="FN63" i="27" s="1"/>
  <c r="ED99" i="27"/>
  <c r="FN99" i="27" s="1"/>
  <c r="DV63" i="27"/>
  <c r="FF63" i="27" s="1"/>
  <c r="DV99" i="27"/>
  <c r="FF99" i="27" s="1"/>
  <c r="EB49" i="27"/>
  <c r="FL49" i="27" s="1"/>
  <c r="EB98" i="27"/>
  <c r="FL98" i="27" s="1"/>
  <c r="DT49" i="27"/>
  <c r="DT98" i="27"/>
  <c r="DZ39" i="27"/>
  <c r="FJ39" i="27" s="1"/>
  <c r="DZ97" i="27"/>
  <c r="FJ97" i="27" s="1"/>
  <c r="DR39" i="27"/>
  <c r="FB39" i="27" s="1"/>
  <c r="DR97" i="27"/>
  <c r="FB97" i="27" s="1"/>
  <c r="DX44" i="27"/>
  <c r="FH44" i="27" s="1"/>
  <c r="DX96" i="27"/>
  <c r="FH96" i="27" s="1"/>
  <c r="ED20" i="27"/>
  <c r="FN20" i="27" s="1"/>
  <c r="ED95" i="27"/>
  <c r="FN95" i="27" s="1"/>
  <c r="DV20" i="27"/>
  <c r="DV95" i="27"/>
  <c r="EB34" i="27"/>
  <c r="FL34" i="27" s="1"/>
  <c r="EB94" i="27"/>
  <c r="FL94" i="27" s="1"/>
  <c r="DT34" i="27"/>
  <c r="FD34" i="27" s="1"/>
  <c r="DT94" i="27"/>
  <c r="FD94" i="27" s="1"/>
  <c r="DX92" i="27"/>
  <c r="FH92" i="27" s="1"/>
  <c r="ED91" i="27"/>
  <c r="FN91" i="27" s="1"/>
  <c r="DV91" i="27"/>
  <c r="FF91" i="27" s="1"/>
  <c r="EB90" i="27"/>
  <c r="FL90" i="27" s="1"/>
  <c r="DT90" i="27"/>
  <c r="DZ69" i="27"/>
  <c r="FJ69" i="27" s="1"/>
  <c r="DR89" i="27"/>
  <c r="FB89" i="27" s="1"/>
  <c r="DP31" i="27"/>
  <c r="EZ31" i="27" s="1"/>
  <c r="DT95" i="27"/>
  <c r="DP98" i="27"/>
  <c r="EZ98" i="27" s="1"/>
  <c r="DP49" i="27"/>
  <c r="EZ49" i="27" s="1"/>
  <c r="DS44" i="27"/>
  <c r="FC44" i="27" s="1"/>
  <c r="DS96" i="27"/>
  <c r="FC96" i="27" s="1"/>
  <c r="DP94" i="27"/>
  <c r="EZ94" i="27" s="1"/>
  <c r="DP34" i="27"/>
  <c r="EZ34" i="27" s="1"/>
  <c r="DP68" i="27"/>
  <c r="EZ68" i="27" s="1"/>
  <c r="DP102" i="27"/>
  <c r="EZ102" i="27" s="1"/>
  <c r="EA88" i="27"/>
  <c r="EA106" i="27"/>
  <c r="DS88" i="27"/>
  <c r="FC88" i="27" s="1"/>
  <c r="DS106" i="27"/>
  <c r="FC106" i="27" s="1"/>
  <c r="DY83" i="27"/>
  <c r="FI83" i="27" s="1"/>
  <c r="DY105" i="27"/>
  <c r="FI105" i="27" s="1"/>
  <c r="DQ83" i="27"/>
  <c r="FA83" i="27" s="1"/>
  <c r="DQ105" i="27"/>
  <c r="FA105" i="27" s="1"/>
  <c r="DW78" i="27"/>
  <c r="DW104" i="27"/>
  <c r="FG104" i="27" s="1"/>
  <c r="EC58" i="27"/>
  <c r="FM58" i="27" s="1"/>
  <c r="EC103" i="27"/>
  <c r="FM103" i="27" s="1"/>
  <c r="DU58" i="27"/>
  <c r="FE58" i="27" s="1"/>
  <c r="DU103" i="27"/>
  <c r="FE103" i="27" s="1"/>
  <c r="EA68" i="27"/>
  <c r="EA102" i="27"/>
  <c r="DS68" i="27"/>
  <c r="FC68" i="27" s="1"/>
  <c r="DS102" i="27"/>
  <c r="FC102" i="27" s="1"/>
  <c r="DY101" i="27"/>
  <c r="FI101" i="27" s="1"/>
  <c r="DQ73" i="27"/>
  <c r="FA73" i="27" s="1"/>
  <c r="DQ101" i="27"/>
  <c r="FA101" i="27" s="1"/>
  <c r="DW29" i="27"/>
  <c r="FG29" i="27" s="1"/>
  <c r="DW100" i="27"/>
  <c r="FG100" i="27" s="1"/>
  <c r="EC63" i="27"/>
  <c r="FM63" i="27" s="1"/>
  <c r="EC99" i="27"/>
  <c r="FM99" i="27" s="1"/>
  <c r="DU63" i="27"/>
  <c r="FE63" i="27" s="1"/>
  <c r="DU99" i="27"/>
  <c r="FE99" i="27" s="1"/>
  <c r="EA49" i="27"/>
  <c r="EA98" i="27"/>
  <c r="DS49" i="27"/>
  <c r="FC49" i="27" s="1"/>
  <c r="DS98" i="27"/>
  <c r="FC98" i="27" s="1"/>
  <c r="DY39" i="27"/>
  <c r="FI39" i="27" s="1"/>
  <c r="DY97" i="27"/>
  <c r="FI97" i="27" s="1"/>
  <c r="DQ39" i="27"/>
  <c r="FA39" i="27" s="1"/>
  <c r="DQ97" i="27"/>
  <c r="FA97" i="27" s="1"/>
  <c r="DW44" i="27"/>
  <c r="DW96" i="27"/>
  <c r="FG96" i="27" s="1"/>
  <c r="EC20" i="27"/>
  <c r="FM20" i="27" s="1"/>
  <c r="EC95" i="27"/>
  <c r="FM95" i="27" s="1"/>
  <c r="DU20" i="27"/>
  <c r="FE20" i="27" s="1"/>
  <c r="DU95" i="27"/>
  <c r="FE95" i="27" s="1"/>
  <c r="EA34" i="27"/>
  <c r="EA94" i="27"/>
  <c r="DS34" i="27"/>
  <c r="FC34" i="27" s="1"/>
  <c r="DS94" i="27"/>
  <c r="FC94" i="27" s="1"/>
  <c r="DY11" i="27"/>
  <c r="FI11" i="27" s="1"/>
  <c r="DY93" i="27"/>
  <c r="FI93" i="27" s="1"/>
  <c r="DQ11" i="27"/>
  <c r="FA11" i="27" s="1"/>
  <c r="DQ93" i="27"/>
  <c r="FA93" i="27" s="1"/>
  <c r="DW6" i="27"/>
  <c r="FG6" i="27" s="1"/>
  <c r="DW10" i="27"/>
  <c r="FG10" i="27" s="1"/>
  <c r="DW24" i="27"/>
  <c r="FG24" i="27" s="1"/>
  <c r="DW19" i="27"/>
  <c r="DW15" i="27"/>
  <c r="DW28" i="27"/>
  <c r="FG28" i="27" s="1"/>
  <c r="DW38" i="27"/>
  <c r="FG38" i="27" s="1"/>
  <c r="DW43" i="27"/>
  <c r="DW48" i="27"/>
  <c r="DW33" i="27"/>
  <c r="FG33" i="27" s="1"/>
  <c r="DW62" i="27"/>
  <c r="FG62" i="27" s="1"/>
  <c r="DW53" i="27"/>
  <c r="FG53" i="27" s="1"/>
  <c r="DW57" i="27"/>
  <c r="FG57" i="27" s="1"/>
  <c r="DW67" i="27"/>
  <c r="FG67" i="27" s="1"/>
  <c r="DW77" i="27"/>
  <c r="DW82" i="27"/>
  <c r="FG82" i="27" s="1"/>
  <c r="DW72" i="27"/>
  <c r="DW87" i="27"/>
  <c r="FG87" i="27" s="1"/>
  <c r="DW92" i="27"/>
  <c r="FG92" i="27" s="1"/>
  <c r="EC5" i="27"/>
  <c r="FM5" i="27" s="1"/>
  <c r="EC9" i="27"/>
  <c r="FM9" i="27" s="1"/>
  <c r="EC18" i="27"/>
  <c r="FM18" i="27" s="1"/>
  <c r="EC23" i="27"/>
  <c r="FM23" i="27" s="1"/>
  <c r="EC14" i="27"/>
  <c r="FM14" i="27" s="1"/>
  <c r="EC27" i="27"/>
  <c r="FM27" i="27" s="1"/>
  <c r="EC32" i="27"/>
  <c r="FM32" i="27" s="1"/>
  <c r="EC37" i="27"/>
  <c r="FM37" i="27" s="1"/>
  <c r="EC42" i="27"/>
  <c r="FM42" i="27" s="1"/>
  <c r="EC47" i="27"/>
  <c r="FM47" i="27" s="1"/>
  <c r="EC61" i="27"/>
  <c r="FM61" i="27" s="1"/>
  <c r="EC56" i="27"/>
  <c r="FM56" i="27" s="1"/>
  <c r="EC66" i="27"/>
  <c r="FM66" i="27" s="1"/>
  <c r="EC52" i="27"/>
  <c r="FM52" i="27" s="1"/>
  <c r="EC76" i="27"/>
  <c r="FM76" i="27" s="1"/>
  <c r="EC71" i="27"/>
  <c r="FM71" i="27" s="1"/>
  <c r="EC81" i="27"/>
  <c r="FM81" i="27" s="1"/>
  <c r="EC91" i="27"/>
  <c r="FM91" i="27" s="1"/>
  <c r="DU5" i="27"/>
  <c r="FE5" i="27" s="1"/>
  <c r="DU9" i="27"/>
  <c r="FE9" i="27" s="1"/>
  <c r="DU18" i="27"/>
  <c r="FE18" i="27" s="1"/>
  <c r="DU14" i="27"/>
  <c r="FE14" i="27" s="1"/>
  <c r="DU23" i="27"/>
  <c r="FE23" i="27" s="1"/>
  <c r="DU27" i="27"/>
  <c r="FE27" i="27" s="1"/>
  <c r="DU32" i="27"/>
  <c r="FE32" i="27" s="1"/>
  <c r="DU37" i="27"/>
  <c r="FE37" i="27" s="1"/>
  <c r="DU42" i="27"/>
  <c r="FE42" i="27" s="1"/>
  <c r="DU47" i="27"/>
  <c r="FE47" i="27" s="1"/>
  <c r="DU61" i="27"/>
  <c r="FE61" i="27" s="1"/>
  <c r="DU56" i="27"/>
  <c r="FE56" i="27" s="1"/>
  <c r="DU66" i="27"/>
  <c r="FE66" i="27" s="1"/>
  <c r="DU76" i="27"/>
  <c r="FE76" i="27" s="1"/>
  <c r="DU52" i="27"/>
  <c r="FE52" i="27" s="1"/>
  <c r="DU81" i="27"/>
  <c r="FE81" i="27" s="1"/>
  <c r="DU86" i="27"/>
  <c r="FE86" i="27" s="1"/>
  <c r="DU91" i="27"/>
  <c r="FE91" i="27" s="1"/>
  <c r="DU71" i="27"/>
  <c r="FE71" i="27" s="1"/>
  <c r="EA4" i="27"/>
  <c r="FK4" i="27" s="1"/>
  <c r="EA8" i="27"/>
  <c r="FK8" i="27" s="1"/>
  <c r="EA17" i="27"/>
  <c r="FK17" i="27" s="1"/>
  <c r="EA22" i="27"/>
  <c r="FK22" i="27" s="1"/>
  <c r="EA13" i="27"/>
  <c r="FK13" i="27" s="1"/>
  <c r="EA26" i="27"/>
  <c r="FK26" i="27" s="1"/>
  <c r="EA31" i="27"/>
  <c r="FK31" i="27" s="1"/>
  <c r="EA36" i="27"/>
  <c r="FK36" i="27" s="1"/>
  <c r="EA41" i="27"/>
  <c r="FK41" i="27" s="1"/>
  <c r="EA46" i="27"/>
  <c r="FK46" i="27" s="1"/>
  <c r="EA51" i="27"/>
  <c r="FK51" i="27" s="1"/>
  <c r="EA60" i="27"/>
  <c r="FK60" i="27" s="1"/>
  <c r="EA55" i="27"/>
  <c r="FK55" i="27" s="1"/>
  <c r="EA65" i="27"/>
  <c r="FK65" i="27" s="1"/>
  <c r="EA75" i="27"/>
  <c r="FK75" i="27" s="1"/>
  <c r="EA70" i="27"/>
  <c r="FK70" i="27" s="1"/>
  <c r="EA80" i="27"/>
  <c r="FK80" i="27" s="1"/>
  <c r="EA85" i="27"/>
  <c r="FK85" i="27" s="1"/>
  <c r="EA90" i="27"/>
  <c r="FK90" i="27" s="1"/>
  <c r="DS4" i="27"/>
  <c r="FC4" i="27" s="1"/>
  <c r="DS8" i="27"/>
  <c r="FC8" i="27" s="1"/>
  <c r="DS17" i="27"/>
  <c r="FC17" i="27" s="1"/>
  <c r="DS22" i="27"/>
  <c r="FC22" i="27" s="1"/>
  <c r="DS13" i="27"/>
  <c r="FC13" i="27" s="1"/>
  <c r="DS26" i="27"/>
  <c r="FC26" i="27" s="1"/>
  <c r="DS31" i="27"/>
  <c r="FC31" i="27" s="1"/>
  <c r="DS36" i="27"/>
  <c r="FC36" i="27" s="1"/>
  <c r="DS41" i="27"/>
  <c r="FC41" i="27" s="1"/>
  <c r="DS46" i="27"/>
  <c r="FC46" i="27" s="1"/>
  <c r="DS60" i="27"/>
  <c r="FC60" i="27" s="1"/>
  <c r="DS55" i="27"/>
  <c r="FC55" i="27" s="1"/>
  <c r="DS65" i="27"/>
  <c r="FC65" i="27" s="1"/>
  <c r="DS51" i="27"/>
  <c r="FC51" i="27" s="1"/>
  <c r="DS75" i="27"/>
  <c r="FC75" i="27" s="1"/>
  <c r="DS70" i="27"/>
  <c r="FC70" i="27" s="1"/>
  <c r="DS80" i="27"/>
  <c r="FC80" i="27" s="1"/>
  <c r="DS85" i="27"/>
  <c r="FC85" i="27" s="1"/>
  <c r="DS90" i="27"/>
  <c r="FC90" i="27" s="1"/>
  <c r="DY3" i="27"/>
  <c r="FI3" i="27" s="1"/>
  <c r="DY7" i="27"/>
  <c r="FI7" i="27" s="1"/>
  <c r="DY16" i="27"/>
  <c r="FI16" i="27" s="1"/>
  <c r="DY21" i="27"/>
  <c r="FI21" i="27" s="1"/>
  <c r="DY25" i="27"/>
  <c r="FI25" i="27" s="1"/>
  <c r="DY12" i="27"/>
  <c r="FI12" i="27" s="1"/>
  <c r="DY30" i="27"/>
  <c r="FI30" i="27" s="1"/>
  <c r="DY35" i="27"/>
  <c r="FI35" i="27" s="1"/>
  <c r="DY40" i="27"/>
  <c r="FI40" i="27" s="1"/>
  <c r="DY45" i="27"/>
  <c r="FI45" i="27" s="1"/>
  <c r="DY59" i="27"/>
  <c r="FI59" i="27" s="1"/>
  <c r="DY50" i="27"/>
  <c r="FI50" i="27" s="1"/>
  <c r="DY54" i="27"/>
  <c r="FI54" i="27" s="1"/>
  <c r="DY64" i="27"/>
  <c r="FI64" i="27" s="1"/>
  <c r="DY74" i="27"/>
  <c r="FI74" i="27" s="1"/>
  <c r="DY79" i="27"/>
  <c r="FI79" i="27" s="1"/>
  <c r="DY69" i="27"/>
  <c r="FI69" i="27" s="1"/>
  <c r="DY84" i="27"/>
  <c r="FI84" i="27" s="1"/>
  <c r="DY89" i="27"/>
  <c r="FI89" i="27" s="1"/>
  <c r="DQ3" i="27"/>
  <c r="FA3" i="27" s="1"/>
  <c r="DQ7" i="27"/>
  <c r="FA7" i="27" s="1"/>
  <c r="DQ16" i="27"/>
  <c r="FA16" i="27" s="1"/>
  <c r="DQ21" i="27"/>
  <c r="FA21" i="27" s="1"/>
  <c r="DQ25" i="27"/>
  <c r="FA25" i="27" s="1"/>
  <c r="DQ12" i="27"/>
  <c r="FA12" i="27" s="1"/>
  <c r="DQ30" i="27"/>
  <c r="FA30" i="27" s="1"/>
  <c r="DQ35" i="27"/>
  <c r="FA35" i="27" s="1"/>
  <c r="DQ40" i="27"/>
  <c r="FA40" i="27" s="1"/>
  <c r="DQ45" i="27"/>
  <c r="FA45" i="27" s="1"/>
  <c r="DQ50" i="27"/>
  <c r="FA50" i="27" s="1"/>
  <c r="DQ59" i="27"/>
  <c r="FA59" i="27" s="1"/>
  <c r="DQ54" i="27"/>
  <c r="FA54" i="27" s="1"/>
  <c r="DQ64" i="27"/>
  <c r="FA64" i="27" s="1"/>
  <c r="DQ74" i="27"/>
  <c r="FA74" i="27" s="1"/>
  <c r="DQ69" i="27"/>
  <c r="FA69" i="27" s="1"/>
  <c r="DQ79" i="27"/>
  <c r="FA79" i="27" s="1"/>
  <c r="DQ84" i="27"/>
  <c r="FA84" i="27" s="1"/>
  <c r="DQ89" i="27"/>
  <c r="FA89" i="27" s="1"/>
  <c r="DP6" i="27"/>
  <c r="EZ6" i="27" s="1"/>
  <c r="DP45" i="27"/>
  <c r="EZ45" i="27" s="1"/>
  <c r="DP83" i="27"/>
  <c r="EZ83" i="27" s="1"/>
  <c r="DP95" i="27"/>
  <c r="EZ95" i="27" s="1"/>
  <c r="DP103" i="27"/>
  <c r="EZ103" i="27" s="1"/>
  <c r="DZ88" i="27"/>
  <c r="FJ88" i="27" s="1"/>
  <c r="DR88" i="27"/>
  <c r="FB88" i="27" s="1"/>
  <c r="DX83" i="27"/>
  <c r="FH83" i="27" s="1"/>
  <c r="ED78" i="27"/>
  <c r="FN78" i="27" s="1"/>
  <c r="DV78" i="27"/>
  <c r="EB58" i="27"/>
  <c r="FL58" i="27" s="1"/>
  <c r="DT58" i="27"/>
  <c r="FD58" i="27" s="1"/>
  <c r="DZ68" i="27"/>
  <c r="FJ68" i="27" s="1"/>
  <c r="DR68" i="27"/>
  <c r="FB68" i="27" s="1"/>
  <c r="DX73" i="27"/>
  <c r="FH73" i="27" s="1"/>
  <c r="ED29" i="27"/>
  <c r="FN29" i="27" s="1"/>
  <c r="DV29" i="27"/>
  <c r="FF29" i="27" s="1"/>
  <c r="EB63" i="27"/>
  <c r="FL63" i="27" s="1"/>
  <c r="DT63" i="27"/>
  <c r="FD63" i="27" s="1"/>
  <c r="DZ49" i="27"/>
  <c r="FJ49" i="27" s="1"/>
  <c r="DR49" i="27"/>
  <c r="FB49" i="27" s="1"/>
  <c r="DP7" i="27"/>
  <c r="EZ7" i="27" s="1"/>
  <c r="DP20" i="27"/>
  <c r="EZ20" i="27" s="1"/>
  <c r="DP64" i="27"/>
  <c r="EZ64" i="27" s="1"/>
  <c r="DR106" i="27"/>
  <c r="FB106" i="27" s="1"/>
  <c r="DT103" i="27"/>
  <c r="FD103" i="27" s="1"/>
  <c r="DV100" i="27"/>
  <c r="FF100" i="27" s="1"/>
  <c r="DP106" i="27"/>
  <c r="EZ106" i="27" s="1"/>
  <c r="DP88" i="27"/>
  <c r="EZ88" i="27" s="1"/>
  <c r="EC105" i="27"/>
  <c r="FM105" i="27" s="1"/>
  <c r="EC83" i="27"/>
  <c r="FM83" i="27" s="1"/>
  <c r="EA78" i="27"/>
  <c r="EA104" i="27"/>
  <c r="DY58" i="27"/>
  <c r="FI58" i="27" s="1"/>
  <c r="DY103" i="27"/>
  <c r="FI103" i="27" s="1"/>
  <c r="DW68" i="27"/>
  <c r="FG68" i="27" s="1"/>
  <c r="DW102" i="27"/>
  <c r="FG102" i="27" s="1"/>
  <c r="EC73" i="27"/>
  <c r="FM73" i="27" s="1"/>
  <c r="EC101" i="27"/>
  <c r="FM101" i="27" s="1"/>
  <c r="EA29" i="27"/>
  <c r="EA100" i="27"/>
  <c r="DY63" i="27"/>
  <c r="FI63" i="27" s="1"/>
  <c r="DY99" i="27"/>
  <c r="FI99" i="27" s="1"/>
  <c r="DU39" i="27"/>
  <c r="FE39" i="27" s="1"/>
  <c r="DU97" i="27"/>
  <c r="FE97" i="27" s="1"/>
  <c r="EA44" i="27"/>
  <c r="EA96" i="27"/>
  <c r="DQ20" i="27"/>
  <c r="FA20" i="27" s="1"/>
  <c r="DQ95" i="27"/>
  <c r="FA95" i="27" s="1"/>
  <c r="DW34" i="27"/>
  <c r="FG34" i="27" s="1"/>
  <c r="DW94" i="27"/>
  <c r="FG94" i="27" s="1"/>
  <c r="DP96" i="27"/>
  <c r="EZ96" i="27" s="1"/>
  <c r="DP44" i="27"/>
  <c r="EZ44" i="27" s="1"/>
  <c r="DP104" i="27"/>
  <c r="EZ104" i="27" s="1"/>
  <c r="DP78" i="27"/>
  <c r="EZ78" i="27" s="1"/>
  <c r="DY88" i="27"/>
  <c r="FI88" i="27" s="1"/>
  <c r="DY106" i="27"/>
  <c r="FI106" i="27" s="1"/>
  <c r="DQ88" i="27"/>
  <c r="FA88" i="27" s="1"/>
  <c r="DQ106" i="27"/>
  <c r="FA106" i="27" s="1"/>
  <c r="DW83" i="27"/>
  <c r="FG83" i="27" s="1"/>
  <c r="DW105" i="27"/>
  <c r="FG105" i="27" s="1"/>
  <c r="EC78" i="27"/>
  <c r="FM78" i="27" s="1"/>
  <c r="EC104" i="27"/>
  <c r="FM104" i="27" s="1"/>
  <c r="DU78" i="27"/>
  <c r="FE78" i="27" s="1"/>
  <c r="DU104" i="27"/>
  <c r="FE104" i="27" s="1"/>
  <c r="EA58" i="27"/>
  <c r="FK58" i="27" s="1"/>
  <c r="EA103" i="27"/>
  <c r="DS58" i="27"/>
  <c r="FC58" i="27" s="1"/>
  <c r="DS103" i="27"/>
  <c r="FC103" i="27" s="1"/>
  <c r="DY68" i="27"/>
  <c r="FI68" i="27" s="1"/>
  <c r="DY102" i="27"/>
  <c r="FI102" i="27" s="1"/>
  <c r="DQ68" i="27"/>
  <c r="FA68" i="27" s="1"/>
  <c r="DQ102" i="27"/>
  <c r="FA102" i="27" s="1"/>
  <c r="DW73" i="27"/>
  <c r="DW101" i="27"/>
  <c r="FG101" i="27" s="1"/>
  <c r="EC29" i="27"/>
  <c r="FM29" i="27" s="1"/>
  <c r="EC100" i="27"/>
  <c r="FM100" i="27" s="1"/>
  <c r="DU29" i="27"/>
  <c r="FE29" i="27" s="1"/>
  <c r="DU100" i="27"/>
  <c r="FE100" i="27" s="1"/>
  <c r="EA63" i="27"/>
  <c r="EA99" i="27"/>
  <c r="DS63" i="27"/>
  <c r="FC63" i="27" s="1"/>
  <c r="DS99" i="27"/>
  <c r="FC99" i="27" s="1"/>
  <c r="DY49" i="27"/>
  <c r="FI49" i="27" s="1"/>
  <c r="DY98" i="27"/>
  <c r="FI98" i="27" s="1"/>
  <c r="DP12" i="27"/>
  <c r="EZ12" i="27" s="1"/>
  <c r="DP14" i="27"/>
  <c r="EZ14" i="27" s="1"/>
  <c r="DP27" i="27"/>
  <c r="EZ27" i="27" s="1"/>
  <c r="DP47" i="27"/>
  <c r="EZ47" i="27" s="1"/>
  <c r="DR94" i="27"/>
  <c r="FB94" i="27" s="1"/>
  <c r="DP74" i="27"/>
  <c r="EZ74" i="27" s="1"/>
  <c r="DP54" i="27"/>
  <c r="EZ54" i="27" s="1"/>
  <c r="DP35" i="27"/>
  <c r="EZ35" i="27" s="1"/>
  <c r="DP16" i="27"/>
  <c r="EZ16" i="27" s="1"/>
  <c r="DP89" i="27"/>
  <c r="EZ89" i="27" s="1"/>
  <c r="DP69" i="27"/>
  <c r="EZ69" i="27" s="1"/>
  <c r="DP50" i="27"/>
  <c r="EZ50" i="27" s="1"/>
  <c r="DP30" i="27"/>
  <c r="EZ30" i="27" s="1"/>
  <c r="DP79" i="27"/>
  <c r="EZ79" i="27" s="1"/>
  <c r="DP59" i="27"/>
  <c r="EZ59" i="27" s="1"/>
  <c r="DP40" i="27"/>
  <c r="EZ40" i="27" s="1"/>
  <c r="DP21" i="27"/>
  <c r="EZ21" i="27" s="1"/>
  <c r="DP97" i="27"/>
  <c r="EZ97" i="27" s="1"/>
  <c r="DP39" i="27"/>
  <c r="EZ39" i="27" s="1"/>
  <c r="DP105" i="27"/>
  <c r="EZ105" i="27" s="1"/>
  <c r="DX106" i="27"/>
  <c r="FH106" i="27" s="1"/>
  <c r="DX88" i="27"/>
  <c r="FH88" i="27" s="1"/>
  <c r="ED83" i="27"/>
  <c r="FN83" i="27" s="1"/>
  <c r="ED105" i="27"/>
  <c r="FN105" i="27" s="1"/>
  <c r="DV83" i="27"/>
  <c r="FF83" i="27" s="1"/>
  <c r="DV105" i="27"/>
  <c r="FF105" i="27" s="1"/>
  <c r="EB78" i="27"/>
  <c r="FL78" i="27" s="1"/>
  <c r="EB104" i="27"/>
  <c r="FL104" i="27" s="1"/>
  <c r="DT78" i="27"/>
  <c r="DT104" i="27"/>
  <c r="DZ58" i="27"/>
  <c r="FJ58" i="27" s="1"/>
  <c r="DZ103" i="27"/>
  <c r="FJ103" i="27" s="1"/>
  <c r="DR58" i="27"/>
  <c r="FB58" i="27" s="1"/>
  <c r="DR103" i="27"/>
  <c r="FB103" i="27" s="1"/>
  <c r="DX68" i="27"/>
  <c r="FH68" i="27" s="1"/>
  <c r="DX102" i="27"/>
  <c r="FH102" i="27" s="1"/>
  <c r="ED73" i="27"/>
  <c r="FN73" i="27" s="1"/>
  <c r="ED101" i="27"/>
  <c r="FN101" i="27" s="1"/>
  <c r="DV73" i="27"/>
  <c r="DV101" i="27"/>
  <c r="EB29" i="27"/>
  <c r="FL29" i="27" s="1"/>
  <c r="EB100" i="27"/>
  <c r="FL100" i="27" s="1"/>
  <c r="DT29" i="27"/>
  <c r="FD29" i="27" s="1"/>
  <c r="DT100" i="27"/>
  <c r="FD100" i="27" s="1"/>
  <c r="DZ63" i="27"/>
  <c r="FJ63" i="27" s="1"/>
  <c r="DZ99" i="27"/>
  <c r="FJ99" i="27" s="1"/>
  <c r="DR63" i="27"/>
  <c r="FB63" i="27" s="1"/>
  <c r="DR99" i="27"/>
  <c r="FB99" i="27" s="1"/>
  <c r="DX49" i="27"/>
  <c r="FH49" i="27" s="1"/>
  <c r="DX98" i="27"/>
  <c r="FH98" i="27" s="1"/>
  <c r="ED39" i="27"/>
  <c r="FN39" i="27" s="1"/>
  <c r="ED97" i="27"/>
  <c r="FN97" i="27" s="1"/>
  <c r="DV39" i="27"/>
  <c r="FF39" i="27" s="1"/>
  <c r="DV97" i="27"/>
  <c r="FF97" i="27" s="1"/>
  <c r="EB44" i="27"/>
  <c r="FL44" i="27" s="1"/>
  <c r="EB96" i="27"/>
  <c r="FL96" i="27" s="1"/>
  <c r="DT44" i="27"/>
  <c r="DT96" i="27"/>
  <c r="DZ20" i="27"/>
  <c r="FJ20" i="27" s="1"/>
  <c r="DZ95" i="27"/>
  <c r="FJ95" i="27" s="1"/>
  <c r="DR20" i="27"/>
  <c r="FB20" i="27" s="1"/>
  <c r="DR95" i="27"/>
  <c r="FB95" i="27" s="1"/>
  <c r="DX34" i="27"/>
  <c r="FH34" i="27" s="1"/>
  <c r="DX94" i="27"/>
  <c r="FH94" i="27" s="1"/>
  <c r="ED11" i="27"/>
  <c r="FN11" i="27" s="1"/>
  <c r="ED93" i="27"/>
  <c r="FN93" i="27" s="1"/>
  <c r="DV11" i="27"/>
  <c r="FF11" i="27" s="1"/>
  <c r="DV93" i="27"/>
  <c r="FF93" i="27" s="1"/>
  <c r="EB10" i="27"/>
  <c r="FL10" i="27" s="1"/>
  <c r="EB6" i="27"/>
  <c r="FL6" i="27" s="1"/>
  <c r="EB15" i="27"/>
  <c r="FL15" i="27" s="1"/>
  <c r="EB19" i="27"/>
  <c r="FL19" i="27" s="1"/>
  <c r="EB24" i="27"/>
  <c r="FL24" i="27" s="1"/>
  <c r="EB33" i="27"/>
  <c r="FL33" i="27" s="1"/>
  <c r="EB38" i="27"/>
  <c r="FL38" i="27" s="1"/>
  <c r="EB48" i="27"/>
  <c r="FL48" i="27" s="1"/>
  <c r="EB28" i="27"/>
  <c r="FL28" i="27" s="1"/>
  <c r="EB53" i="27"/>
  <c r="FL53" i="27" s="1"/>
  <c r="EB57" i="27"/>
  <c r="FL57" i="27" s="1"/>
  <c r="EB67" i="27"/>
  <c r="FL67" i="27" s="1"/>
  <c r="EB62" i="27"/>
  <c r="FL62" i="27" s="1"/>
  <c r="EB72" i="27"/>
  <c r="FL72" i="27" s="1"/>
  <c r="EB43" i="27"/>
  <c r="FL43" i="27" s="1"/>
  <c r="EB82" i="27"/>
  <c r="FL82" i="27" s="1"/>
  <c r="EB77" i="27"/>
  <c r="FL77" i="27" s="1"/>
  <c r="EB92" i="27"/>
  <c r="FL92" i="27" s="1"/>
  <c r="EB87" i="27"/>
  <c r="FL87" i="27" s="1"/>
  <c r="DT10" i="27"/>
  <c r="FD10" i="27" s="1"/>
  <c r="DT6" i="27"/>
  <c r="FD6" i="27" s="1"/>
  <c r="DT15" i="27"/>
  <c r="DT19" i="27"/>
  <c r="DT24" i="27"/>
  <c r="FD24" i="27" s="1"/>
  <c r="DT28" i="27"/>
  <c r="FD28" i="27" s="1"/>
  <c r="DT48" i="27"/>
  <c r="DT53" i="27"/>
  <c r="FD53" i="27" s="1"/>
  <c r="DT43" i="27"/>
  <c r="DT33" i="27"/>
  <c r="FD33" i="27" s="1"/>
  <c r="DT57" i="27"/>
  <c r="FD57" i="27" s="1"/>
  <c r="DT67" i="27"/>
  <c r="FD67" i="27" s="1"/>
  <c r="DT38" i="27"/>
  <c r="FD38" i="27" s="1"/>
  <c r="DT62" i="27"/>
  <c r="FD62" i="27" s="1"/>
  <c r="DT72" i="27"/>
  <c r="DT77" i="27"/>
  <c r="DT82" i="27"/>
  <c r="FD82" i="27" s="1"/>
  <c r="DT87" i="27"/>
  <c r="FD87" i="27" s="1"/>
  <c r="DT92" i="27"/>
  <c r="FD92" i="27" s="1"/>
  <c r="DZ9" i="27"/>
  <c r="FJ9" i="27" s="1"/>
  <c r="DZ5" i="27"/>
  <c r="FJ5" i="27" s="1"/>
  <c r="DZ14" i="27"/>
  <c r="FJ14" i="27" s="1"/>
  <c r="DZ18" i="27"/>
  <c r="FJ18" i="27" s="1"/>
  <c r="DZ23" i="27"/>
  <c r="FJ23" i="27" s="1"/>
  <c r="DZ27" i="27"/>
  <c r="FJ27" i="27" s="1"/>
  <c r="DZ32" i="27"/>
  <c r="FJ32" i="27" s="1"/>
  <c r="DZ37" i="27"/>
  <c r="FJ37" i="27" s="1"/>
  <c r="DZ47" i="27"/>
  <c r="FJ47" i="27" s="1"/>
  <c r="DZ52" i="27"/>
  <c r="FJ52" i="27" s="1"/>
  <c r="DZ42" i="27"/>
  <c r="FJ42" i="27" s="1"/>
  <c r="DZ56" i="27"/>
  <c r="FJ56" i="27" s="1"/>
  <c r="DZ66" i="27"/>
  <c r="FJ66" i="27" s="1"/>
  <c r="DZ61" i="27"/>
  <c r="FJ61" i="27" s="1"/>
  <c r="DZ71" i="27"/>
  <c r="FJ71" i="27" s="1"/>
  <c r="DZ81" i="27"/>
  <c r="FJ81" i="27" s="1"/>
  <c r="DZ76" i="27"/>
  <c r="FJ76" i="27" s="1"/>
  <c r="DZ86" i="27"/>
  <c r="FJ86" i="27" s="1"/>
  <c r="DZ91" i="27"/>
  <c r="FJ91" i="27" s="1"/>
  <c r="DR9" i="27"/>
  <c r="FB9" i="27" s="1"/>
  <c r="DR5" i="27"/>
  <c r="FB5" i="27" s="1"/>
  <c r="DR14" i="27"/>
  <c r="FB14" i="27" s="1"/>
  <c r="DR18" i="27"/>
  <c r="FB18" i="27" s="1"/>
  <c r="DR23" i="27"/>
  <c r="FB23" i="27" s="1"/>
  <c r="DR27" i="27"/>
  <c r="FB27" i="27" s="1"/>
  <c r="DR32" i="27"/>
  <c r="FB32" i="27" s="1"/>
  <c r="DR37" i="27"/>
  <c r="FB37" i="27" s="1"/>
  <c r="DR47" i="27"/>
  <c r="FB47" i="27" s="1"/>
  <c r="DR52" i="27"/>
  <c r="FB52" i="27" s="1"/>
  <c r="DR42" i="27"/>
  <c r="FB42" i="27" s="1"/>
  <c r="DR56" i="27"/>
  <c r="FB56" i="27" s="1"/>
  <c r="DR66" i="27"/>
  <c r="FB66" i="27" s="1"/>
  <c r="DR61" i="27"/>
  <c r="FB61" i="27" s="1"/>
  <c r="DR71" i="27"/>
  <c r="FB71" i="27" s="1"/>
  <c r="DR81" i="27"/>
  <c r="FB81" i="27" s="1"/>
  <c r="DR76" i="27"/>
  <c r="FB76" i="27" s="1"/>
  <c r="DR86" i="27"/>
  <c r="FB86" i="27" s="1"/>
  <c r="DR91" i="27"/>
  <c r="FB91" i="27" s="1"/>
  <c r="DX8" i="27"/>
  <c r="FH8" i="27" s="1"/>
  <c r="DX4" i="27"/>
  <c r="FH4" i="27" s="1"/>
  <c r="DX13" i="27"/>
  <c r="FH13" i="27" s="1"/>
  <c r="DX17" i="27"/>
  <c r="FH17" i="27" s="1"/>
  <c r="DX22" i="27"/>
  <c r="FH22" i="27" s="1"/>
  <c r="DX26" i="27"/>
  <c r="FH26" i="27" s="1"/>
  <c r="DX46" i="27"/>
  <c r="FH46" i="27" s="1"/>
  <c r="DX41" i="27"/>
  <c r="FH41" i="27" s="1"/>
  <c r="DX31" i="27"/>
  <c r="FH31" i="27" s="1"/>
  <c r="DX51" i="27"/>
  <c r="FH51" i="27" s="1"/>
  <c r="DX55" i="27"/>
  <c r="FH55" i="27" s="1"/>
  <c r="DX65" i="27"/>
  <c r="FH65" i="27" s="1"/>
  <c r="DX60" i="27"/>
  <c r="FH60" i="27" s="1"/>
  <c r="DX70" i="27"/>
  <c r="FH70" i="27" s="1"/>
  <c r="DX36" i="27"/>
  <c r="FH36" i="27" s="1"/>
  <c r="DX80" i="27"/>
  <c r="FH80" i="27" s="1"/>
  <c r="DX85" i="27"/>
  <c r="FH85" i="27" s="1"/>
  <c r="DX90" i="27"/>
  <c r="FH90" i="27" s="1"/>
  <c r="DX75" i="27"/>
  <c r="FH75" i="27" s="1"/>
  <c r="ED7" i="27"/>
  <c r="FN7" i="27" s="1"/>
  <c r="ED3" i="27"/>
  <c r="FN3" i="27" s="1"/>
  <c r="ED12" i="27"/>
  <c r="FN12" i="27" s="1"/>
  <c r="ED16" i="27"/>
  <c r="FN16" i="27" s="1"/>
  <c r="ED21" i="27"/>
  <c r="FN21" i="27" s="1"/>
  <c r="ED25" i="27"/>
  <c r="FN25" i="27" s="1"/>
  <c r="ED30" i="27"/>
  <c r="FN30" i="27" s="1"/>
  <c r="ED35" i="27"/>
  <c r="FN35" i="27" s="1"/>
  <c r="ED45" i="27"/>
  <c r="FN45" i="27" s="1"/>
  <c r="ED50" i="27"/>
  <c r="FN50" i="27" s="1"/>
  <c r="ED40" i="27"/>
  <c r="FN40" i="27" s="1"/>
  <c r="ED54" i="27"/>
  <c r="FN54" i="27" s="1"/>
  <c r="ED64" i="27"/>
  <c r="FN64" i="27" s="1"/>
  <c r="ED59" i="27"/>
  <c r="FN59" i="27" s="1"/>
  <c r="ED69" i="27"/>
  <c r="FN69" i="27" s="1"/>
  <c r="ED79" i="27"/>
  <c r="FN79" i="27" s="1"/>
  <c r="ED74" i="27"/>
  <c r="FN74" i="27" s="1"/>
  <c r="ED89" i="27"/>
  <c r="FN89" i="27" s="1"/>
  <c r="ED84" i="27"/>
  <c r="FN84" i="27" s="1"/>
  <c r="DV7" i="27"/>
  <c r="FF7" i="27" s="1"/>
  <c r="DV3" i="27"/>
  <c r="FF3" i="27" s="1"/>
  <c r="DV12" i="27"/>
  <c r="DV16" i="27"/>
  <c r="DV21" i="27"/>
  <c r="FF21" i="27" s="1"/>
  <c r="DV25" i="27"/>
  <c r="FF25" i="27" s="1"/>
  <c r="DV45" i="27"/>
  <c r="DV30" i="27"/>
  <c r="FF30" i="27" s="1"/>
  <c r="DV35" i="27"/>
  <c r="FF35" i="27" s="1"/>
  <c r="DV50" i="27"/>
  <c r="FF50" i="27" s="1"/>
  <c r="DV40" i="27"/>
  <c r="DV54" i="27"/>
  <c r="FF54" i="27" s="1"/>
  <c r="DV64" i="27"/>
  <c r="FF64" i="27" s="1"/>
  <c r="DV59" i="27"/>
  <c r="FF59" i="27" s="1"/>
  <c r="DV69" i="27"/>
  <c r="DV74" i="27"/>
  <c r="DV79" i="27"/>
  <c r="FF79" i="27" s="1"/>
  <c r="DV84" i="27"/>
  <c r="FF84" i="27" s="1"/>
  <c r="DV89" i="27"/>
  <c r="FF89" i="27" s="1"/>
  <c r="DX105" i="27"/>
  <c r="FH105" i="27" s="1"/>
  <c r="DZ102" i="27"/>
  <c r="FJ102" i="27" s="1"/>
  <c r="EB99" i="27"/>
  <c r="FL99" i="27" s="1"/>
  <c r="DP75" i="27"/>
  <c r="EZ75" i="27" s="1"/>
  <c r="DP55" i="27"/>
  <c r="EZ55" i="27" s="1"/>
  <c r="DP36" i="27"/>
  <c r="EZ36" i="27" s="1"/>
  <c r="DP90" i="27"/>
  <c r="EZ90" i="27" s="1"/>
  <c r="DP70" i="27"/>
  <c r="EZ70" i="27" s="1"/>
  <c r="DP51" i="27"/>
  <c r="EZ51" i="27" s="1"/>
  <c r="DP85" i="27"/>
  <c r="EZ85" i="27" s="1"/>
  <c r="DP65" i="27"/>
  <c r="EZ65" i="27" s="1"/>
  <c r="DP46" i="27"/>
  <c r="EZ46" i="27" s="1"/>
  <c r="DP26" i="27"/>
  <c r="EZ26" i="27" s="1"/>
  <c r="DP8" i="27"/>
  <c r="EZ8" i="27" s="1"/>
  <c r="DP80" i="27"/>
  <c r="EZ80" i="27" s="1"/>
  <c r="DP60" i="27"/>
  <c r="EZ60" i="27" s="1"/>
  <c r="DP41" i="27"/>
  <c r="EZ41" i="27" s="1"/>
  <c r="DP22" i="27"/>
  <c r="EZ22" i="27" s="1"/>
  <c r="DP4" i="27"/>
  <c r="EZ4" i="27" s="1"/>
  <c r="DW106" i="27"/>
  <c r="FG106" i="27" s="1"/>
  <c r="DW88" i="27"/>
  <c r="FG88" i="27" s="1"/>
  <c r="DS104" i="27"/>
  <c r="FC104" i="27" s="1"/>
  <c r="DU73" i="27"/>
  <c r="FE73" i="27" s="1"/>
  <c r="DU101" i="27"/>
  <c r="FE101" i="27" s="1"/>
  <c r="DQ63" i="27"/>
  <c r="FA63" i="27" s="1"/>
  <c r="DQ99" i="27"/>
  <c r="FA99" i="27" s="1"/>
  <c r="DW49" i="27"/>
  <c r="DW98" i="27"/>
  <c r="FG98" i="27" s="1"/>
  <c r="EC39" i="27"/>
  <c r="FM39" i="27" s="1"/>
  <c r="EC97" i="27"/>
  <c r="FM97" i="27" s="1"/>
  <c r="DW80" i="27"/>
  <c r="DP17" i="27"/>
  <c r="EZ17" i="27" s="1"/>
  <c r="DP73" i="27"/>
  <c r="EZ73" i="27" s="1"/>
  <c r="DP76" i="27"/>
  <c r="EZ76" i="27" s="1"/>
  <c r="DP56" i="27"/>
  <c r="EZ56" i="27" s="1"/>
  <c r="DP37" i="27"/>
  <c r="EZ37" i="27" s="1"/>
  <c r="DP18" i="27"/>
  <c r="EZ18" i="27" s="1"/>
  <c r="DP91" i="27"/>
  <c r="EZ91" i="27" s="1"/>
  <c r="DP71" i="27"/>
  <c r="EZ71" i="27" s="1"/>
  <c r="DP52" i="27"/>
  <c r="EZ52" i="27" s="1"/>
  <c r="DP32" i="27"/>
  <c r="EZ32" i="27" s="1"/>
  <c r="DP81" i="27"/>
  <c r="EZ81" i="27" s="1"/>
  <c r="DP61" i="27"/>
  <c r="EZ61" i="27" s="1"/>
  <c r="DP42" i="27"/>
  <c r="EZ42" i="27" s="1"/>
  <c r="DP23" i="27"/>
  <c r="EZ23" i="27" s="1"/>
  <c r="DP5" i="27"/>
  <c r="EZ5" i="27" s="1"/>
  <c r="DP99" i="27"/>
  <c r="EZ99" i="27" s="1"/>
  <c r="DP63" i="27"/>
  <c r="EZ63" i="27" s="1"/>
  <c r="ED106" i="27"/>
  <c r="FN106" i="27" s="1"/>
  <c r="DV106" i="27"/>
  <c r="FF106" i="27" s="1"/>
  <c r="EB105" i="27"/>
  <c r="FL105" i="27" s="1"/>
  <c r="EB83" i="27"/>
  <c r="FL83" i="27" s="1"/>
  <c r="DT83" i="27"/>
  <c r="FD83" i="27" s="1"/>
  <c r="DT105" i="27"/>
  <c r="FD105" i="27" s="1"/>
  <c r="DZ78" i="27"/>
  <c r="FJ78" i="27" s="1"/>
  <c r="DZ104" i="27"/>
  <c r="FJ104" i="27" s="1"/>
  <c r="DR78" i="27"/>
  <c r="FB78" i="27" s="1"/>
  <c r="DR104" i="27"/>
  <c r="FB104" i="27" s="1"/>
  <c r="DX58" i="27"/>
  <c r="FH58" i="27" s="1"/>
  <c r="DX103" i="27"/>
  <c r="FH103" i="27" s="1"/>
  <c r="ED68" i="27"/>
  <c r="FN68" i="27" s="1"/>
  <c r="ED102" i="27"/>
  <c r="FN102" i="27" s="1"/>
  <c r="DV68" i="27"/>
  <c r="FF68" i="27" s="1"/>
  <c r="DV102" i="27"/>
  <c r="FF102" i="27" s="1"/>
  <c r="EB73" i="27"/>
  <c r="FL73" i="27" s="1"/>
  <c r="EB101" i="27"/>
  <c r="FL101" i="27" s="1"/>
  <c r="DT73" i="27"/>
  <c r="DT101" i="27"/>
  <c r="DZ29" i="27"/>
  <c r="FJ29" i="27" s="1"/>
  <c r="DZ100" i="27"/>
  <c r="FJ100" i="27" s="1"/>
  <c r="DR29" i="27"/>
  <c r="FB29" i="27" s="1"/>
  <c r="DR100" i="27"/>
  <c r="FB100" i="27" s="1"/>
  <c r="DX63" i="27"/>
  <c r="FH63" i="27" s="1"/>
  <c r="DX99" i="27"/>
  <c r="FH99" i="27" s="1"/>
  <c r="ED49" i="27"/>
  <c r="FN49" i="27" s="1"/>
  <c r="ED98" i="27"/>
  <c r="FN98" i="27" s="1"/>
  <c r="DV49" i="27"/>
  <c r="DV98" i="27"/>
  <c r="EB39" i="27"/>
  <c r="FL39" i="27" s="1"/>
  <c r="EB97" i="27"/>
  <c r="FL97" i="27" s="1"/>
  <c r="DT39" i="27"/>
  <c r="FD39" i="27" s="1"/>
  <c r="DT97" i="27"/>
  <c r="FD97" i="27" s="1"/>
  <c r="DZ44" i="27"/>
  <c r="FJ44" i="27" s="1"/>
  <c r="DZ96" i="27"/>
  <c r="FJ96" i="27" s="1"/>
  <c r="DR44" i="27"/>
  <c r="FB44" i="27" s="1"/>
  <c r="DR96" i="27"/>
  <c r="FB96" i="27" s="1"/>
  <c r="DX20" i="27"/>
  <c r="FH20" i="27" s="1"/>
  <c r="DX95" i="27"/>
  <c r="FH95" i="27" s="1"/>
  <c r="ED34" i="27"/>
  <c r="FN34" i="27" s="1"/>
  <c r="ED94" i="27"/>
  <c r="FN94" i="27" s="1"/>
  <c r="DV34" i="27"/>
  <c r="FF34" i="27" s="1"/>
  <c r="DV94" i="27"/>
  <c r="FF94" i="27" s="1"/>
  <c r="EB11" i="27"/>
  <c r="FL11" i="27" s="1"/>
  <c r="EB93" i="27"/>
  <c r="FL93" i="27" s="1"/>
  <c r="DT11" i="27"/>
  <c r="FD11" i="27" s="1"/>
  <c r="DT93" i="27"/>
  <c r="FD93" i="27" s="1"/>
  <c r="DZ6" i="27"/>
  <c r="FJ6" i="27" s="1"/>
  <c r="DZ10" i="27"/>
  <c r="FJ10" i="27" s="1"/>
  <c r="DZ15" i="27"/>
  <c r="FJ15" i="27" s="1"/>
  <c r="DZ24" i="27"/>
  <c r="FJ24" i="27" s="1"/>
  <c r="DZ19" i="27"/>
  <c r="FJ19" i="27" s="1"/>
  <c r="DZ38" i="27"/>
  <c r="FJ38" i="27" s="1"/>
  <c r="DZ28" i="27"/>
  <c r="FJ28" i="27" s="1"/>
  <c r="DZ33" i="27"/>
  <c r="FJ33" i="27" s="1"/>
  <c r="DZ48" i="27"/>
  <c r="FJ48" i="27" s="1"/>
  <c r="DZ53" i="27"/>
  <c r="FJ53" i="27" s="1"/>
  <c r="DZ57" i="27"/>
  <c r="FJ57" i="27" s="1"/>
  <c r="DZ67" i="27"/>
  <c r="FJ67" i="27" s="1"/>
  <c r="DZ62" i="27"/>
  <c r="FJ62" i="27" s="1"/>
  <c r="DZ43" i="27"/>
  <c r="FJ43" i="27" s="1"/>
  <c r="DZ77" i="27"/>
  <c r="FJ77" i="27" s="1"/>
  <c r="DZ72" i="27"/>
  <c r="FJ72" i="27" s="1"/>
  <c r="DZ92" i="27"/>
  <c r="FJ92" i="27" s="1"/>
  <c r="DZ82" i="27"/>
  <c r="FJ82" i="27" s="1"/>
  <c r="DR6" i="27"/>
  <c r="FB6" i="27" s="1"/>
  <c r="DR10" i="27"/>
  <c r="FB10" i="27" s="1"/>
  <c r="DR15" i="27"/>
  <c r="FB15" i="27" s="1"/>
  <c r="DR19" i="27"/>
  <c r="FB19" i="27" s="1"/>
  <c r="DR24" i="27"/>
  <c r="FB24" i="27" s="1"/>
  <c r="DR38" i="27"/>
  <c r="FB38" i="27" s="1"/>
  <c r="DR48" i="27"/>
  <c r="FB48" i="27" s="1"/>
  <c r="DR28" i="27"/>
  <c r="FB28" i="27" s="1"/>
  <c r="DR33" i="27"/>
  <c r="FB33" i="27" s="1"/>
  <c r="DR53" i="27"/>
  <c r="FB53" i="27" s="1"/>
  <c r="DR43" i="27"/>
  <c r="FB43" i="27" s="1"/>
  <c r="DR57" i="27"/>
  <c r="FB57" i="27" s="1"/>
  <c r="DR67" i="27"/>
  <c r="FB67" i="27" s="1"/>
  <c r="DR77" i="27"/>
  <c r="FB77" i="27" s="1"/>
  <c r="DR62" i="27"/>
  <c r="FB62" i="27" s="1"/>
  <c r="DR72" i="27"/>
  <c r="FB72" i="27" s="1"/>
  <c r="DR87" i="27"/>
  <c r="FB87" i="27" s="1"/>
  <c r="DR82" i="27"/>
  <c r="FB82" i="27" s="1"/>
  <c r="DR92" i="27"/>
  <c r="FB92" i="27" s="1"/>
  <c r="DX5" i="27"/>
  <c r="FH5" i="27" s="1"/>
  <c r="DX14" i="27"/>
  <c r="FH14" i="27" s="1"/>
  <c r="DX18" i="27"/>
  <c r="FH18" i="27" s="1"/>
  <c r="DX23" i="27"/>
  <c r="FH23" i="27" s="1"/>
  <c r="DX9" i="27"/>
  <c r="FH9" i="27" s="1"/>
  <c r="DX27" i="27"/>
  <c r="FH27" i="27" s="1"/>
  <c r="DX37" i="27"/>
  <c r="FH37" i="27" s="1"/>
  <c r="DX47" i="27"/>
  <c r="FH47" i="27" s="1"/>
  <c r="DX32" i="27"/>
  <c r="FH32" i="27" s="1"/>
  <c r="DX52" i="27"/>
  <c r="FH52" i="27" s="1"/>
  <c r="DX42" i="27"/>
  <c r="FH42" i="27" s="1"/>
  <c r="DX56" i="27"/>
  <c r="FH56" i="27" s="1"/>
  <c r="DX66" i="27"/>
  <c r="FH66" i="27" s="1"/>
  <c r="DX61" i="27"/>
  <c r="FH61" i="27" s="1"/>
  <c r="DX76" i="27"/>
  <c r="FH76" i="27" s="1"/>
  <c r="DX71" i="27"/>
  <c r="FH71" i="27" s="1"/>
  <c r="DX86" i="27"/>
  <c r="FH86" i="27" s="1"/>
  <c r="DX91" i="27"/>
  <c r="FH91" i="27" s="1"/>
  <c r="DX81" i="27"/>
  <c r="FH81" i="27" s="1"/>
  <c r="ED4" i="27"/>
  <c r="FN4" i="27" s="1"/>
  <c r="ED13" i="27"/>
  <c r="FN13" i="27" s="1"/>
  <c r="ED17" i="27"/>
  <c r="FN17" i="27" s="1"/>
  <c r="ED8" i="27"/>
  <c r="FN8" i="27" s="1"/>
  <c r="ED22" i="27"/>
  <c r="FN22" i="27" s="1"/>
  <c r="ED26" i="27"/>
  <c r="FN26" i="27" s="1"/>
  <c r="ED36" i="27"/>
  <c r="FN36" i="27" s="1"/>
  <c r="ED31" i="27"/>
  <c r="FN31" i="27" s="1"/>
  <c r="ED46" i="27"/>
  <c r="FN46" i="27" s="1"/>
  <c r="ED51" i="27"/>
  <c r="FN51" i="27" s="1"/>
  <c r="ED41" i="27"/>
  <c r="FN41" i="27" s="1"/>
  <c r="ED55" i="27"/>
  <c r="FN55" i="27" s="1"/>
  <c r="ED65" i="27"/>
  <c r="FN65" i="27" s="1"/>
  <c r="ED75" i="27"/>
  <c r="FN75" i="27" s="1"/>
  <c r="ED60" i="27"/>
  <c r="FN60" i="27" s="1"/>
  <c r="ED70" i="27"/>
  <c r="FN70" i="27" s="1"/>
  <c r="ED85" i="27"/>
  <c r="FN85" i="27" s="1"/>
  <c r="ED80" i="27"/>
  <c r="FN80" i="27" s="1"/>
  <c r="ED90" i="27"/>
  <c r="FN90" i="27" s="1"/>
  <c r="DV4" i="27"/>
  <c r="DV13" i="27"/>
  <c r="DV8" i="27"/>
  <c r="DV17" i="27"/>
  <c r="DV22" i="27"/>
  <c r="DV36" i="27"/>
  <c r="DV26" i="27"/>
  <c r="DV31" i="27"/>
  <c r="DV46" i="27"/>
  <c r="DV41" i="27"/>
  <c r="DV51" i="27"/>
  <c r="DV55" i="27"/>
  <c r="DV65" i="27"/>
  <c r="DV75" i="27"/>
  <c r="DV70" i="27"/>
  <c r="DV85" i="27"/>
  <c r="DV60" i="27"/>
  <c r="DV90" i="27"/>
  <c r="DV80" i="27"/>
  <c r="EB3" i="27"/>
  <c r="FL3" i="27" s="1"/>
  <c r="EB7" i="27"/>
  <c r="FL7" i="27" s="1"/>
  <c r="EB12" i="27"/>
  <c r="FL12" i="27" s="1"/>
  <c r="EB16" i="27"/>
  <c r="FL16" i="27" s="1"/>
  <c r="EB21" i="27"/>
  <c r="FL21" i="27" s="1"/>
  <c r="EB30" i="27"/>
  <c r="FL30" i="27" s="1"/>
  <c r="EB35" i="27"/>
  <c r="FL35" i="27" s="1"/>
  <c r="EB45" i="27"/>
  <c r="FL45" i="27" s="1"/>
  <c r="EB25" i="27"/>
  <c r="FL25" i="27" s="1"/>
  <c r="EB50" i="27"/>
  <c r="FL50" i="27" s="1"/>
  <c r="EB40" i="27"/>
  <c r="FL40" i="27" s="1"/>
  <c r="EB54" i="27"/>
  <c r="FL54" i="27" s="1"/>
  <c r="EB64" i="27"/>
  <c r="FL64" i="27" s="1"/>
  <c r="EB59" i="27"/>
  <c r="FL59" i="27" s="1"/>
  <c r="EB74" i="27"/>
  <c r="FL74" i="27" s="1"/>
  <c r="EB69" i="27"/>
  <c r="FL69" i="27" s="1"/>
  <c r="EB84" i="27"/>
  <c r="FL84" i="27" s="1"/>
  <c r="EB89" i="27"/>
  <c r="FL89" i="27" s="1"/>
  <c r="EB79" i="27"/>
  <c r="FL79" i="27" s="1"/>
  <c r="DT3" i="27"/>
  <c r="FD3" i="27" s="1"/>
  <c r="DT7" i="27"/>
  <c r="FD7" i="27" s="1"/>
  <c r="DT12" i="27"/>
  <c r="DT16" i="27"/>
  <c r="DT21" i="27"/>
  <c r="FD21" i="27" s="1"/>
  <c r="DT25" i="27"/>
  <c r="FD25" i="27" s="1"/>
  <c r="DT30" i="27"/>
  <c r="FD30" i="27" s="1"/>
  <c r="DT35" i="27"/>
  <c r="FD35" i="27" s="1"/>
  <c r="DT45" i="27"/>
  <c r="DT50" i="27"/>
  <c r="FD50" i="27" s="1"/>
  <c r="DT40" i="27"/>
  <c r="DT54" i="27"/>
  <c r="FD54" i="27" s="1"/>
  <c r="DT64" i="27"/>
  <c r="FD64" i="27" s="1"/>
  <c r="DT74" i="27"/>
  <c r="DT59" i="27"/>
  <c r="FD59" i="27" s="1"/>
  <c r="DT69" i="27"/>
  <c r="DT84" i="27"/>
  <c r="FD84" i="27" s="1"/>
  <c r="DT79" i="27"/>
  <c r="FD79" i="27" s="1"/>
  <c r="DT89" i="27"/>
  <c r="FD89" i="27" s="1"/>
  <c r="DP25" i="27"/>
  <c r="EZ25" i="27" s="1"/>
  <c r="DP58" i="27"/>
  <c r="EZ58" i="27" s="1"/>
  <c r="ED104" i="27"/>
  <c r="FN104" i="27" s="1"/>
  <c r="DX39" i="27"/>
  <c r="FH39" i="27" s="1"/>
  <c r="ED44" i="27"/>
  <c r="FN44" i="27" s="1"/>
  <c r="DV44" i="27"/>
  <c r="EB20" i="27"/>
  <c r="FL20" i="27" s="1"/>
  <c r="DT20" i="27"/>
  <c r="DZ34" i="27"/>
  <c r="FJ34" i="27" s="1"/>
  <c r="DR34" i="27"/>
  <c r="FB34" i="27" s="1"/>
  <c r="DX11" i="27"/>
  <c r="FH11" i="27" s="1"/>
  <c r="ED10" i="27"/>
  <c r="FN10" i="27" s="1"/>
  <c r="ED6" i="27"/>
  <c r="FN6" i="27" s="1"/>
  <c r="ED15" i="27"/>
  <c r="FN15" i="27" s="1"/>
  <c r="ED19" i="27"/>
  <c r="FN19" i="27" s="1"/>
  <c r="ED28" i="27"/>
  <c r="FN28" i="27" s="1"/>
  <c r="ED24" i="27"/>
  <c r="FN24" i="27" s="1"/>
  <c r="ED33" i="27"/>
  <c r="FN33" i="27" s="1"/>
  <c r="ED43" i="27"/>
  <c r="FN43" i="27" s="1"/>
  <c r="ED38" i="27"/>
  <c r="FN38" i="27" s="1"/>
  <c r="ED62" i="27"/>
  <c r="FN62" i="27" s="1"/>
  <c r="ED48" i="27"/>
  <c r="FN48" i="27" s="1"/>
  <c r="ED72" i="27"/>
  <c r="FN72" i="27" s="1"/>
  <c r="ED53" i="27"/>
  <c r="FN53" i="27" s="1"/>
  <c r="ED57" i="27"/>
  <c r="FN57" i="27" s="1"/>
  <c r="ED77" i="27"/>
  <c r="FN77" i="27" s="1"/>
  <c r="ED67" i="27"/>
  <c r="FN67" i="27" s="1"/>
  <c r="ED82" i="27"/>
  <c r="FN82" i="27" s="1"/>
  <c r="DV10" i="27"/>
  <c r="FF10" i="27" s="1"/>
  <c r="DV6" i="27"/>
  <c r="FF6" i="27" s="1"/>
  <c r="DV15" i="27"/>
  <c r="DV19" i="27"/>
  <c r="DV28" i="27"/>
  <c r="FF28" i="27" s="1"/>
  <c r="DV24" i="27"/>
  <c r="FF24" i="27" s="1"/>
  <c r="DV33" i="27"/>
  <c r="FF33" i="27" s="1"/>
  <c r="DV43" i="27"/>
  <c r="DV48" i="27"/>
  <c r="DV62" i="27"/>
  <c r="FF62" i="27" s="1"/>
  <c r="DV53" i="27"/>
  <c r="FF53" i="27" s="1"/>
  <c r="DV38" i="27"/>
  <c r="FF38" i="27" s="1"/>
  <c r="DV67" i="27"/>
  <c r="FF67" i="27" s="1"/>
  <c r="DV72" i="27"/>
  <c r="DV77" i="27"/>
  <c r="DV82" i="27"/>
  <c r="FF82" i="27" s="1"/>
  <c r="EB9" i="27"/>
  <c r="FL9" i="27" s="1"/>
  <c r="EB18" i="27"/>
  <c r="FL18" i="27" s="1"/>
  <c r="EB5" i="27"/>
  <c r="FL5" i="27" s="1"/>
  <c r="EB14" i="27"/>
  <c r="FL14" i="27" s="1"/>
  <c r="EB23" i="27"/>
  <c r="FL23" i="27" s="1"/>
  <c r="EB27" i="27"/>
  <c r="FL27" i="27" s="1"/>
  <c r="EB32" i="27"/>
  <c r="FL32" i="27" s="1"/>
  <c r="EB42" i="27"/>
  <c r="FL42" i="27" s="1"/>
  <c r="EB37" i="27"/>
  <c r="FL37" i="27" s="1"/>
  <c r="EB47" i="27"/>
  <c r="FL47" i="27" s="1"/>
  <c r="EB61" i="27"/>
  <c r="FL61" i="27" s="1"/>
  <c r="EB52" i="27"/>
  <c r="FL52" i="27" s="1"/>
  <c r="EB56" i="27"/>
  <c r="FL56" i="27" s="1"/>
  <c r="EB71" i="27"/>
  <c r="FL71" i="27" s="1"/>
  <c r="EB66" i="27"/>
  <c r="FL66" i="27" s="1"/>
  <c r="EB76" i="27"/>
  <c r="FL76" i="27" s="1"/>
  <c r="EB81" i="27"/>
  <c r="FL81" i="27" s="1"/>
  <c r="DT9" i="27"/>
  <c r="FD9" i="27" s="1"/>
  <c r="DT18" i="27"/>
  <c r="DT14" i="27"/>
  <c r="DT5" i="27"/>
  <c r="FD5" i="27" s="1"/>
  <c r="DT27" i="27"/>
  <c r="FD27" i="27" s="1"/>
  <c r="DT42" i="27"/>
  <c r="DT23" i="27"/>
  <c r="FD23" i="27" s="1"/>
  <c r="DT32" i="27"/>
  <c r="FD32" i="27" s="1"/>
  <c r="DT37" i="27"/>
  <c r="FD37" i="27" s="1"/>
  <c r="DT61" i="27"/>
  <c r="FD61" i="27" s="1"/>
  <c r="DT47" i="27"/>
  <c r="DT71" i="27"/>
  <c r="DT56" i="27"/>
  <c r="FD56" i="27" s="1"/>
  <c r="DT76" i="27"/>
  <c r="DT81" i="27"/>
  <c r="FD81" i="27" s="1"/>
  <c r="DZ8" i="27"/>
  <c r="FJ8" i="27" s="1"/>
  <c r="DZ17" i="27"/>
  <c r="FJ17" i="27" s="1"/>
  <c r="DZ4" i="27"/>
  <c r="FJ4" i="27" s="1"/>
  <c r="DZ13" i="27"/>
  <c r="FJ13" i="27" s="1"/>
  <c r="DZ31" i="27"/>
  <c r="FJ31" i="27" s="1"/>
  <c r="DZ22" i="27"/>
  <c r="FJ22" i="27" s="1"/>
  <c r="DZ36" i="27"/>
  <c r="FJ36" i="27" s="1"/>
  <c r="DZ41" i="27"/>
  <c r="FJ41" i="27" s="1"/>
  <c r="DZ26" i="27"/>
  <c r="FJ26" i="27" s="1"/>
  <c r="DZ51" i="27"/>
  <c r="FJ51" i="27" s="1"/>
  <c r="DZ46" i="27"/>
  <c r="FJ46" i="27" s="1"/>
  <c r="DZ60" i="27"/>
  <c r="FJ60" i="27" s="1"/>
  <c r="DZ65" i="27"/>
  <c r="FJ65" i="27" s="1"/>
  <c r="DZ55" i="27"/>
  <c r="FJ55" i="27" s="1"/>
  <c r="DZ70" i="27"/>
  <c r="FJ70" i="27" s="1"/>
  <c r="DZ75" i="27"/>
  <c r="FJ75" i="27" s="1"/>
  <c r="DZ80" i="27"/>
  <c r="FJ80" i="27" s="1"/>
  <c r="DR8" i="27"/>
  <c r="FB8" i="27" s="1"/>
  <c r="DR4" i="27"/>
  <c r="FB4" i="27" s="1"/>
  <c r="DR17" i="27"/>
  <c r="FB17" i="27" s="1"/>
  <c r="DR13" i="27"/>
  <c r="FB13" i="27" s="1"/>
  <c r="DR22" i="27"/>
  <c r="FB22" i="27" s="1"/>
  <c r="DR26" i="27"/>
  <c r="FB26" i="27" s="1"/>
  <c r="DR31" i="27"/>
  <c r="FB31" i="27" s="1"/>
  <c r="DR41" i="27"/>
  <c r="FB41" i="27" s="1"/>
  <c r="DR36" i="27"/>
  <c r="FB36" i="27" s="1"/>
  <c r="DR46" i="27"/>
  <c r="FB46" i="27" s="1"/>
  <c r="DR60" i="27"/>
  <c r="FB60" i="27" s="1"/>
  <c r="DR51" i="27"/>
  <c r="FB51" i="27" s="1"/>
  <c r="DR55" i="27"/>
  <c r="FB55" i="27" s="1"/>
  <c r="DR70" i="27"/>
  <c r="FB70" i="27" s="1"/>
  <c r="DR65" i="27"/>
  <c r="FB65" i="27" s="1"/>
  <c r="DR75" i="27"/>
  <c r="FB75" i="27" s="1"/>
  <c r="DR80" i="27"/>
  <c r="FB80" i="27" s="1"/>
  <c r="DX7" i="27"/>
  <c r="FH7" i="27" s="1"/>
  <c r="DX3" i="27"/>
  <c r="FH3" i="27" s="1"/>
  <c r="DX16" i="27"/>
  <c r="FH16" i="27" s="1"/>
  <c r="DX12" i="27"/>
  <c r="FH12" i="27" s="1"/>
  <c r="DX21" i="27"/>
  <c r="FH21" i="27" s="1"/>
  <c r="DX25" i="27"/>
  <c r="FH25" i="27" s="1"/>
  <c r="DX40" i="27"/>
  <c r="FH40" i="27" s="1"/>
  <c r="DX30" i="27"/>
  <c r="FH30" i="27" s="1"/>
  <c r="DX35" i="27"/>
  <c r="FH35" i="27" s="1"/>
  <c r="DX45" i="27"/>
  <c r="FH45" i="27" s="1"/>
  <c r="DX59" i="27"/>
  <c r="FH59" i="27" s="1"/>
  <c r="DX50" i="27"/>
  <c r="FH50" i="27" s="1"/>
  <c r="DX64" i="27"/>
  <c r="FH64" i="27" s="1"/>
  <c r="DX69" i="27"/>
  <c r="FH69" i="27" s="1"/>
  <c r="DX74" i="27"/>
  <c r="FH74" i="27" s="1"/>
  <c r="DX54" i="27"/>
  <c r="FH54" i="27" s="1"/>
  <c r="DX79" i="27"/>
  <c r="FH79" i="27" s="1"/>
  <c r="DZ93" i="27"/>
  <c r="FJ93" i="27" s="1"/>
  <c r="DR93" i="27"/>
  <c r="FB93" i="27" s="1"/>
  <c r="DZ89" i="27"/>
  <c r="FJ89" i="27" s="1"/>
  <c r="DQ49" i="27"/>
  <c r="FA49" i="27" s="1"/>
  <c r="DW39" i="27"/>
  <c r="FG39" i="27" s="1"/>
  <c r="EC44" i="27"/>
  <c r="FM44" i="27" s="1"/>
  <c r="DU44" i="27"/>
  <c r="FE44" i="27" s="1"/>
  <c r="EA20" i="27"/>
  <c r="DS20" i="27"/>
  <c r="FC20" i="27" s="1"/>
  <c r="DY34" i="27"/>
  <c r="FI34" i="27" s="1"/>
  <c r="DQ34" i="27"/>
  <c r="FA34" i="27" s="1"/>
  <c r="DW11" i="27"/>
  <c r="FG11" i="27" s="1"/>
  <c r="EC10" i="27"/>
  <c r="FM10" i="27" s="1"/>
  <c r="EC6" i="27"/>
  <c r="FM6" i="27" s="1"/>
  <c r="EC24" i="27"/>
  <c r="FM24" i="27" s="1"/>
  <c r="EC19" i="27"/>
  <c r="FM19" i="27" s="1"/>
  <c r="EC15" i="27"/>
  <c r="FM15" i="27" s="1"/>
  <c r="EC28" i="27"/>
  <c r="FM28" i="27" s="1"/>
  <c r="EC43" i="27"/>
  <c r="FM43" i="27" s="1"/>
  <c r="EC33" i="27"/>
  <c r="FM33" i="27" s="1"/>
  <c r="EC38" i="27"/>
  <c r="FM38" i="27" s="1"/>
  <c r="EC48" i="27"/>
  <c r="FM48" i="27" s="1"/>
  <c r="EC53" i="27"/>
  <c r="FM53" i="27" s="1"/>
  <c r="EC62" i="27"/>
  <c r="FM62" i="27" s="1"/>
  <c r="EC72" i="27"/>
  <c r="FM72" i="27" s="1"/>
  <c r="EC57" i="27"/>
  <c r="FM57" i="27" s="1"/>
  <c r="EC77" i="27"/>
  <c r="FM77" i="27" s="1"/>
  <c r="EC82" i="27"/>
  <c r="FM82" i="27" s="1"/>
  <c r="DU10" i="27"/>
  <c r="FE10" i="27" s="1"/>
  <c r="DU6" i="27"/>
  <c r="FE6" i="27" s="1"/>
  <c r="DU15" i="27"/>
  <c r="FE15" i="27" s="1"/>
  <c r="DU19" i="27"/>
  <c r="FE19" i="27" s="1"/>
  <c r="DU24" i="27"/>
  <c r="FE24" i="27" s="1"/>
  <c r="DU43" i="27"/>
  <c r="FE43" i="27" s="1"/>
  <c r="DU28" i="27"/>
  <c r="FE28" i="27" s="1"/>
  <c r="DU48" i="27"/>
  <c r="FE48" i="27" s="1"/>
  <c r="DU33" i="27"/>
  <c r="FE33" i="27" s="1"/>
  <c r="DU38" i="27"/>
  <c r="FE38" i="27" s="1"/>
  <c r="DU53" i="27"/>
  <c r="FE53" i="27" s="1"/>
  <c r="DU62" i="27"/>
  <c r="FE62" i="27" s="1"/>
  <c r="DU67" i="27"/>
  <c r="FE67" i="27" s="1"/>
  <c r="DU72" i="27"/>
  <c r="FE72" i="27" s="1"/>
  <c r="DU77" i="27"/>
  <c r="FE77" i="27" s="1"/>
  <c r="DU82" i="27"/>
  <c r="FE82" i="27" s="1"/>
  <c r="DU57" i="27"/>
  <c r="FE57" i="27" s="1"/>
  <c r="DU87" i="27"/>
  <c r="FE87" i="27" s="1"/>
  <c r="EA9" i="27"/>
  <c r="FK9" i="27" s="1"/>
  <c r="EA5" i="27"/>
  <c r="FK5" i="27" s="1"/>
  <c r="EA14" i="27"/>
  <c r="FK14" i="27" s="1"/>
  <c r="EA27" i="27"/>
  <c r="FK27" i="27" s="1"/>
  <c r="EA18" i="27"/>
  <c r="FK18" i="27" s="1"/>
  <c r="EA23" i="27"/>
  <c r="FK23" i="27" s="1"/>
  <c r="EA42" i="27"/>
  <c r="FK42" i="27" s="1"/>
  <c r="EA37" i="27"/>
  <c r="FK37" i="27" s="1"/>
  <c r="EA47" i="27"/>
  <c r="FK47" i="27" s="1"/>
  <c r="EA52" i="27"/>
  <c r="FK52" i="27" s="1"/>
  <c r="EA61" i="27"/>
  <c r="FK61" i="27" s="1"/>
  <c r="EA32" i="27"/>
  <c r="FK32" i="27" s="1"/>
  <c r="EA56" i="27"/>
  <c r="FK56" i="27" s="1"/>
  <c r="EA71" i="27"/>
  <c r="FK71" i="27" s="1"/>
  <c r="EA66" i="27"/>
  <c r="FK66" i="27" s="1"/>
  <c r="EA76" i="27"/>
  <c r="FK76" i="27" s="1"/>
  <c r="EA81" i="27"/>
  <c r="FK81" i="27" s="1"/>
  <c r="EA86" i="27"/>
  <c r="FK86" i="27" s="1"/>
  <c r="DS9" i="27"/>
  <c r="FC9" i="27" s="1"/>
  <c r="DS5" i="27"/>
  <c r="FC5" i="27" s="1"/>
  <c r="DS18" i="27"/>
  <c r="FC18" i="27" s="1"/>
  <c r="DS23" i="27"/>
  <c r="FC23" i="27" s="1"/>
  <c r="DS27" i="27"/>
  <c r="FC27" i="27" s="1"/>
  <c r="DS14" i="27"/>
  <c r="FC14" i="27" s="1"/>
  <c r="DS32" i="27"/>
  <c r="FC32" i="27" s="1"/>
  <c r="DS42" i="27"/>
  <c r="FC42" i="27" s="1"/>
  <c r="DS37" i="27"/>
  <c r="FC37" i="27" s="1"/>
  <c r="DS47" i="27"/>
  <c r="FC47" i="27" s="1"/>
  <c r="DS52" i="27"/>
  <c r="FC52" i="27" s="1"/>
  <c r="DS61" i="27"/>
  <c r="FC61" i="27" s="1"/>
  <c r="DS71" i="27"/>
  <c r="FC71" i="27" s="1"/>
  <c r="DS56" i="27"/>
  <c r="FC56" i="27" s="1"/>
  <c r="DS76" i="27"/>
  <c r="FC76" i="27" s="1"/>
  <c r="DS81" i="27"/>
  <c r="FC81" i="27" s="1"/>
  <c r="DS66" i="27"/>
  <c r="FC66" i="27" s="1"/>
  <c r="DS86" i="27"/>
  <c r="FC86" i="27" s="1"/>
  <c r="DY8" i="27"/>
  <c r="FI8" i="27" s="1"/>
  <c r="DY4" i="27"/>
  <c r="FI4" i="27" s="1"/>
  <c r="DY13" i="27"/>
  <c r="FI13" i="27" s="1"/>
  <c r="DY22" i="27"/>
  <c r="FI22" i="27" s="1"/>
  <c r="DY26" i="27"/>
  <c r="FI26" i="27" s="1"/>
  <c r="DY17" i="27"/>
  <c r="FI17" i="27" s="1"/>
  <c r="DY36" i="27"/>
  <c r="FI36" i="27" s="1"/>
  <c r="DY41" i="27"/>
  <c r="FI41" i="27" s="1"/>
  <c r="DY46" i="27"/>
  <c r="FI46" i="27" s="1"/>
  <c r="DY31" i="27"/>
  <c r="FI31" i="27" s="1"/>
  <c r="DY51" i="27"/>
  <c r="FI51" i="27" s="1"/>
  <c r="DY60" i="27"/>
  <c r="FI60" i="27" s="1"/>
  <c r="DY65" i="27"/>
  <c r="FI65" i="27" s="1"/>
  <c r="DY55" i="27"/>
  <c r="FI55" i="27" s="1"/>
  <c r="DY70" i="27"/>
  <c r="FI70" i="27" s="1"/>
  <c r="DY75" i="27"/>
  <c r="FI75" i="27" s="1"/>
  <c r="DY80" i="27"/>
  <c r="FI80" i="27" s="1"/>
  <c r="DY85" i="27"/>
  <c r="FI85" i="27" s="1"/>
  <c r="DQ8" i="27"/>
  <c r="FA8" i="27" s="1"/>
  <c r="DQ4" i="27"/>
  <c r="FA4" i="27" s="1"/>
  <c r="DQ13" i="27"/>
  <c r="FA13" i="27" s="1"/>
  <c r="DQ26" i="27"/>
  <c r="FA26" i="27" s="1"/>
  <c r="DQ17" i="27"/>
  <c r="FA17" i="27" s="1"/>
  <c r="DQ22" i="27"/>
  <c r="FA22" i="27" s="1"/>
  <c r="DQ41" i="27"/>
  <c r="FA41" i="27" s="1"/>
  <c r="DQ36" i="27"/>
  <c r="FA36" i="27" s="1"/>
  <c r="DQ31" i="27"/>
  <c r="FA31" i="27" s="1"/>
  <c r="DQ46" i="27"/>
  <c r="FA46" i="27" s="1"/>
  <c r="DQ51" i="27"/>
  <c r="FA51" i="27" s="1"/>
  <c r="DQ60" i="27"/>
  <c r="FA60" i="27" s="1"/>
  <c r="DQ55" i="27"/>
  <c r="FA55" i="27" s="1"/>
  <c r="DQ70" i="27"/>
  <c r="FA70" i="27" s="1"/>
  <c r="DQ65" i="27"/>
  <c r="FA65" i="27" s="1"/>
  <c r="DQ75" i="27"/>
  <c r="FA75" i="27" s="1"/>
  <c r="DQ80" i="27"/>
  <c r="FA80" i="27" s="1"/>
  <c r="DQ85" i="27"/>
  <c r="FA85" i="27" s="1"/>
  <c r="DW7" i="27"/>
  <c r="FG7" i="27" s="1"/>
  <c r="DW3" i="27"/>
  <c r="FG3" i="27" s="1"/>
  <c r="DW12" i="27"/>
  <c r="DW16" i="27"/>
  <c r="DW25" i="27"/>
  <c r="FG25" i="27" s="1"/>
  <c r="DW21" i="27"/>
  <c r="FG21" i="27" s="1"/>
  <c r="DW30" i="27"/>
  <c r="FG30" i="27" s="1"/>
  <c r="DW40" i="27"/>
  <c r="DW45" i="27"/>
  <c r="DW35" i="27"/>
  <c r="FG35" i="27" s="1"/>
  <c r="DW50" i="27"/>
  <c r="FG50" i="27" s="1"/>
  <c r="DW59" i="27"/>
  <c r="FG59" i="27" s="1"/>
  <c r="DW64" i="27"/>
  <c r="FG64" i="27" s="1"/>
  <c r="DW69" i="27"/>
  <c r="DW74" i="27"/>
  <c r="DW54" i="27"/>
  <c r="FG54" i="27" s="1"/>
  <c r="DW79" i="27"/>
  <c r="FG79" i="27" s="1"/>
  <c r="DW84" i="27"/>
  <c r="FG84" i="27" s="1"/>
  <c r="DV57" i="27"/>
  <c r="FF57" i="27" s="1"/>
  <c r="EC11" i="27"/>
  <c r="FM11" i="27" s="1"/>
  <c r="DU11" i="27"/>
  <c r="FE11" i="27" s="1"/>
  <c r="EA10" i="27"/>
  <c r="FK10" i="27" s="1"/>
  <c r="EA6" i="27"/>
  <c r="FK6" i="27" s="1"/>
  <c r="EA15" i="27"/>
  <c r="FK15" i="27" s="1"/>
  <c r="EA19" i="27"/>
  <c r="FK19" i="27" s="1"/>
  <c r="EA24" i="27"/>
  <c r="FK24" i="27" s="1"/>
  <c r="EA28" i="27"/>
  <c r="FK28" i="27" s="1"/>
  <c r="EA33" i="27"/>
  <c r="FK33" i="27" s="1"/>
  <c r="EA38" i="27"/>
  <c r="FK38" i="27" s="1"/>
  <c r="EA43" i="27"/>
  <c r="FK43" i="27" s="1"/>
  <c r="EA53" i="27"/>
  <c r="FK53" i="27" s="1"/>
  <c r="EA57" i="27"/>
  <c r="FK57" i="27" s="1"/>
  <c r="EA67" i="27"/>
  <c r="FK67" i="27" s="1"/>
  <c r="EA48" i="27"/>
  <c r="FK48" i="27" s="1"/>
  <c r="EA62" i="27"/>
  <c r="FK62" i="27" s="1"/>
  <c r="EA72" i="27"/>
  <c r="FK72" i="27" s="1"/>
  <c r="EA77" i="27"/>
  <c r="FK77" i="27" s="1"/>
  <c r="DS10" i="27"/>
  <c r="FC10" i="27" s="1"/>
  <c r="DS6" i="27"/>
  <c r="FC6" i="27" s="1"/>
  <c r="DS15" i="27"/>
  <c r="FC15" i="27" s="1"/>
  <c r="DS19" i="27"/>
  <c r="FC19" i="27" s="1"/>
  <c r="DS24" i="27"/>
  <c r="FC24" i="27" s="1"/>
  <c r="DS28" i="27"/>
  <c r="FC28" i="27" s="1"/>
  <c r="DS33" i="27"/>
  <c r="FC33" i="27" s="1"/>
  <c r="DS38" i="27"/>
  <c r="FC38" i="27" s="1"/>
  <c r="DS43" i="27"/>
  <c r="FC43" i="27" s="1"/>
  <c r="DS48" i="27"/>
  <c r="FC48" i="27" s="1"/>
  <c r="DS53" i="27"/>
  <c r="FC53" i="27" s="1"/>
  <c r="DS57" i="27"/>
  <c r="FC57" i="27" s="1"/>
  <c r="DS67" i="27"/>
  <c r="FC67" i="27" s="1"/>
  <c r="DS62" i="27"/>
  <c r="FC62" i="27" s="1"/>
  <c r="DS72" i="27"/>
  <c r="FC72" i="27" s="1"/>
  <c r="DS87" i="27"/>
  <c r="FC87" i="27" s="1"/>
  <c r="DY9" i="27"/>
  <c r="FI9" i="27" s="1"/>
  <c r="DY5" i="27"/>
  <c r="FI5" i="27" s="1"/>
  <c r="DY14" i="27"/>
  <c r="FI14" i="27" s="1"/>
  <c r="DY18" i="27"/>
  <c r="FI18" i="27" s="1"/>
  <c r="DY27" i="27"/>
  <c r="FI27" i="27" s="1"/>
  <c r="DY32" i="27"/>
  <c r="FI32" i="27" s="1"/>
  <c r="DY23" i="27"/>
  <c r="FI23" i="27" s="1"/>
  <c r="DY37" i="27"/>
  <c r="FI37" i="27" s="1"/>
  <c r="DY42" i="27"/>
  <c r="FI42" i="27" s="1"/>
  <c r="DY47" i="27"/>
  <c r="FI47" i="27" s="1"/>
  <c r="DY52" i="27"/>
  <c r="FI52" i="27" s="1"/>
  <c r="DY56" i="27"/>
  <c r="FI56" i="27" s="1"/>
  <c r="DY66" i="27"/>
  <c r="FI66" i="27" s="1"/>
  <c r="DY61" i="27"/>
  <c r="FI61" i="27" s="1"/>
  <c r="DY71" i="27"/>
  <c r="FI71" i="27" s="1"/>
  <c r="DY76" i="27"/>
  <c r="FI76" i="27" s="1"/>
  <c r="DY86" i="27"/>
  <c r="FI86" i="27" s="1"/>
  <c r="DQ9" i="27"/>
  <c r="FA9" i="27" s="1"/>
  <c r="DQ5" i="27"/>
  <c r="FA5" i="27" s="1"/>
  <c r="DQ14" i="27"/>
  <c r="FA14" i="27" s="1"/>
  <c r="DQ27" i="27"/>
  <c r="FA27" i="27" s="1"/>
  <c r="DQ18" i="27"/>
  <c r="FA18" i="27" s="1"/>
  <c r="DQ32" i="27"/>
  <c r="FA32" i="27" s="1"/>
  <c r="DQ23" i="27"/>
  <c r="FA23" i="27" s="1"/>
  <c r="DQ37" i="27"/>
  <c r="FA37" i="27" s="1"/>
  <c r="DQ42" i="27"/>
  <c r="FA42" i="27" s="1"/>
  <c r="DQ52" i="27"/>
  <c r="FA52" i="27" s="1"/>
  <c r="DQ47" i="27"/>
  <c r="FA47" i="27" s="1"/>
  <c r="DQ56" i="27"/>
  <c r="FA56" i="27" s="1"/>
  <c r="DQ66" i="27"/>
  <c r="FA66" i="27" s="1"/>
  <c r="DQ61" i="27"/>
  <c r="FA61" i="27" s="1"/>
  <c r="DQ71" i="27"/>
  <c r="FA71" i="27" s="1"/>
  <c r="DQ76" i="27"/>
  <c r="FA76" i="27" s="1"/>
  <c r="DQ86" i="27"/>
  <c r="FA86" i="27" s="1"/>
  <c r="DW8" i="27"/>
  <c r="DW4" i="27"/>
  <c r="DW13" i="27"/>
  <c r="DW26" i="27"/>
  <c r="DW22" i="27"/>
  <c r="DW31" i="27"/>
  <c r="DW17" i="27"/>
  <c r="DW36" i="27"/>
  <c r="DW41" i="27"/>
  <c r="DW51" i="27"/>
  <c r="DW46" i="27"/>
  <c r="DW55" i="27"/>
  <c r="DW65" i="27"/>
  <c r="DW60" i="27"/>
  <c r="DW70" i="27"/>
  <c r="DW85" i="27"/>
  <c r="DW75" i="27"/>
  <c r="EC7" i="27"/>
  <c r="FM7" i="27" s="1"/>
  <c r="EC3" i="27"/>
  <c r="FM3" i="27" s="1"/>
  <c r="EC12" i="27"/>
  <c r="FM12" i="27" s="1"/>
  <c r="EC25" i="27"/>
  <c r="FM25" i="27" s="1"/>
  <c r="EC16" i="27"/>
  <c r="FM16" i="27" s="1"/>
  <c r="EC30" i="27"/>
  <c r="FM30" i="27" s="1"/>
  <c r="EC21" i="27"/>
  <c r="FM21" i="27" s="1"/>
  <c r="EC35" i="27"/>
  <c r="FM35" i="27" s="1"/>
  <c r="EC40" i="27"/>
  <c r="FM40" i="27" s="1"/>
  <c r="EC50" i="27"/>
  <c r="FM50" i="27" s="1"/>
  <c r="EC54" i="27"/>
  <c r="FM54" i="27" s="1"/>
  <c r="EC64" i="27"/>
  <c r="FM64" i="27" s="1"/>
  <c r="EC45" i="27"/>
  <c r="FM45" i="27" s="1"/>
  <c r="EC59" i="27"/>
  <c r="FM59" i="27" s="1"/>
  <c r="EC69" i="27"/>
  <c r="FM69" i="27" s="1"/>
  <c r="EC74" i="27"/>
  <c r="FM74" i="27" s="1"/>
  <c r="EC84" i="27"/>
  <c r="FM84" i="27" s="1"/>
  <c r="DU7" i="27"/>
  <c r="FE7" i="27" s="1"/>
  <c r="DU3" i="27"/>
  <c r="FE3" i="27" s="1"/>
  <c r="DU12" i="27"/>
  <c r="FE12" i="27" s="1"/>
  <c r="DU16" i="27"/>
  <c r="FE16" i="27" s="1"/>
  <c r="DU25" i="27"/>
  <c r="FE25" i="27" s="1"/>
  <c r="DU30" i="27"/>
  <c r="FE30" i="27" s="1"/>
  <c r="DU21" i="27"/>
  <c r="FE21" i="27" s="1"/>
  <c r="DU35" i="27"/>
  <c r="FE35" i="27" s="1"/>
  <c r="DU40" i="27"/>
  <c r="FE40" i="27" s="1"/>
  <c r="DU45" i="27"/>
  <c r="FE45" i="27" s="1"/>
  <c r="DU50" i="27"/>
  <c r="FE50" i="27" s="1"/>
  <c r="DU54" i="27"/>
  <c r="FE54" i="27" s="1"/>
  <c r="DU64" i="27"/>
  <c r="FE64" i="27" s="1"/>
  <c r="DU59" i="27"/>
  <c r="FE59" i="27" s="1"/>
  <c r="DU69" i="27"/>
  <c r="FE69" i="27" s="1"/>
  <c r="DU84" i="27"/>
  <c r="FE84" i="27" s="1"/>
  <c r="DQ98" i="27"/>
  <c r="FA98" i="27" s="1"/>
  <c r="DW97" i="27"/>
  <c r="FG97" i="27" s="1"/>
  <c r="EC96" i="27"/>
  <c r="FM96" i="27" s="1"/>
  <c r="DU96" i="27"/>
  <c r="FE96" i="27" s="1"/>
  <c r="EA95" i="27"/>
  <c r="DS95" i="27"/>
  <c r="FC95" i="27" s="1"/>
  <c r="DY94" i="27"/>
  <c r="FI94" i="27" s="1"/>
  <c r="DQ94" i="27"/>
  <c r="FA94" i="27" s="1"/>
  <c r="DW93" i="27"/>
  <c r="FG93" i="27" s="1"/>
  <c r="EC92" i="27"/>
  <c r="FM92" i="27" s="1"/>
  <c r="DU92" i="27"/>
  <c r="FE92" i="27" s="1"/>
  <c r="EA91" i="27"/>
  <c r="FK91" i="27" s="1"/>
  <c r="DS91" i="27"/>
  <c r="FC91" i="27" s="1"/>
  <c r="DY90" i="27"/>
  <c r="FI90" i="27" s="1"/>
  <c r="DQ90" i="27"/>
  <c r="FA90" i="27" s="1"/>
  <c r="DW89" i="27"/>
  <c r="FG89" i="27" s="1"/>
  <c r="EB86" i="27"/>
  <c r="FL86" i="27" s="1"/>
  <c r="DZ85" i="27"/>
  <c r="FJ85" i="27" s="1"/>
  <c r="EA82" i="27"/>
  <c r="FK82" i="27" s="1"/>
  <c r="DQ81" i="27"/>
  <c r="FA81" i="27" s="1"/>
  <c r="EC79" i="27"/>
  <c r="FM79" i="27" s="1"/>
  <c r="EC67" i="27"/>
  <c r="FM67" i="27" s="1"/>
  <c r="EC93" i="27"/>
  <c r="FM93" i="27" s="1"/>
  <c r="DU93" i="27"/>
  <c r="FE93" i="27" s="1"/>
  <c r="EA92" i="27"/>
  <c r="FK92" i="27" s="1"/>
  <c r="DS92" i="27"/>
  <c r="FC92" i="27" s="1"/>
  <c r="DY91" i="27"/>
  <c r="FI91" i="27" s="1"/>
  <c r="DQ91" i="27"/>
  <c r="FA91" i="27" s="1"/>
  <c r="DW90" i="27"/>
  <c r="EC89" i="27"/>
  <c r="FM89" i="27" s="1"/>
  <c r="DU89" i="27"/>
  <c r="FE89" i="27" s="1"/>
  <c r="DV87" i="27"/>
  <c r="FF87" i="27" s="1"/>
  <c r="DX84" i="27"/>
  <c r="FH84" i="27" s="1"/>
  <c r="DT66" i="27"/>
  <c r="FD66" i="27" s="1"/>
  <c r="DZ11" i="27"/>
  <c r="FJ11" i="27" s="1"/>
  <c r="DR11" i="27"/>
  <c r="FB11" i="27" s="1"/>
  <c r="DX6" i="27"/>
  <c r="FH6" i="27" s="1"/>
  <c r="DX10" i="27"/>
  <c r="FH10" i="27" s="1"/>
  <c r="DX15" i="27"/>
  <c r="FH15" i="27" s="1"/>
  <c r="DX24" i="27"/>
  <c r="FH24" i="27" s="1"/>
  <c r="DX19" i="27"/>
  <c r="FH19" i="27" s="1"/>
  <c r="DX28" i="27"/>
  <c r="FH28" i="27" s="1"/>
  <c r="DX33" i="27"/>
  <c r="FH33" i="27" s="1"/>
  <c r="DX38" i="27"/>
  <c r="FH38" i="27" s="1"/>
  <c r="DX43" i="27"/>
  <c r="FH43" i="27" s="1"/>
  <c r="DX48" i="27"/>
  <c r="FH48" i="27" s="1"/>
  <c r="DX53" i="27"/>
  <c r="FH53" i="27" s="1"/>
  <c r="DX62" i="27"/>
  <c r="FH62" i="27" s="1"/>
  <c r="DX57" i="27"/>
  <c r="FH57" i="27" s="1"/>
  <c r="DX67" i="27"/>
  <c r="FH67" i="27" s="1"/>
  <c r="DX77" i="27"/>
  <c r="FH77" i="27" s="1"/>
  <c r="DX87" i="27"/>
  <c r="FH87" i="27" s="1"/>
  <c r="DX82" i="27"/>
  <c r="FH82" i="27" s="1"/>
  <c r="ED5" i="27"/>
  <c r="FN5" i="27" s="1"/>
  <c r="ED9" i="27"/>
  <c r="FN9" i="27" s="1"/>
  <c r="ED14" i="27"/>
  <c r="FN14" i="27" s="1"/>
  <c r="ED18" i="27"/>
  <c r="FN18" i="27" s="1"/>
  <c r="ED23" i="27"/>
  <c r="FN23" i="27" s="1"/>
  <c r="ED27" i="27"/>
  <c r="FN27" i="27" s="1"/>
  <c r="ED32" i="27"/>
  <c r="FN32" i="27" s="1"/>
  <c r="ED42" i="27"/>
  <c r="FN42" i="27" s="1"/>
  <c r="ED37" i="27"/>
  <c r="FN37" i="27" s="1"/>
  <c r="ED47" i="27"/>
  <c r="FN47" i="27" s="1"/>
  <c r="ED52" i="27"/>
  <c r="FN52" i="27" s="1"/>
  <c r="ED61" i="27"/>
  <c r="FN61" i="27" s="1"/>
  <c r="ED56" i="27"/>
  <c r="FN56" i="27" s="1"/>
  <c r="ED66" i="27"/>
  <c r="FN66" i="27" s="1"/>
  <c r="ED76" i="27"/>
  <c r="FN76" i="27" s="1"/>
  <c r="ED86" i="27"/>
  <c r="FN86" i="27" s="1"/>
  <c r="ED71" i="27"/>
  <c r="FN71" i="27" s="1"/>
  <c r="ED81" i="27"/>
  <c r="FN81" i="27" s="1"/>
  <c r="DV5" i="27"/>
  <c r="FF5" i="27" s="1"/>
  <c r="DV9" i="27"/>
  <c r="FF9" i="27" s="1"/>
  <c r="DV14" i="27"/>
  <c r="DV18" i="27"/>
  <c r="DV23" i="27"/>
  <c r="FF23" i="27" s="1"/>
  <c r="DV32" i="27"/>
  <c r="FF32" i="27" s="1"/>
  <c r="DV42" i="27"/>
  <c r="DV37" i="27"/>
  <c r="FF37" i="27" s="1"/>
  <c r="DV27" i="27"/>
  <c r="FF27" i="27" s="1"/>
  <c r="DV47" i="27"/>
  <c r="DV52" i="27"/>
  <c r="FF52" i="27" s="1"/>
  <c r="DV61" i="27"/>
  <c r="FF61" i="27" s="1"/>
  <c r="DV56" i="27"/>
  <c r="FF56" i="27" s="1"/>
  <c r="DV66" i="27"/>
  <c r="FF66" i="27" s="1"/>
  <c r="DV76" i="27"/>
  <c r="DV71" i="27"/>
  <c r="DV86" i="27"/>
  <c r="FF86" i="27" s="1"/>
  <c r="DV81" i="27"/>
  <c r="FF81" i="27" s="1"/>
  <c r="EB4" i="27"/>
  <c r="FL4" i="27" s="1"/>
  <c r="EB8" i="27"/>
  <c r="FL8" i="27" s="1"/>
  <c r="EB13" i="27"/>
  <c r="FL13" i="27" s="1"/>
  <c r="EB17" i="27"/>
  <c r="FL17" i="27" s="1"/>
  <c r="EB22" i="27"/>
  <c r="FL22" i="27" s="1"/>
  <c r="EB26" i="27"/>
  <c r="FL26" i="27" s="1"/>
  <c r="EB36" i="27"/>
  <c r="FL36" i="27" s="1"/>
  <c r="EB41" i="27"/>
  <c r="FL41" i="27" s="1"/>
  <c r="EB31" i="27"/>
  <c r="FL31" i="27" s="1"/>
  <c r="EB46" i="27"/>
  <c r="FL46" i="27" s="1"/>
  <c r="EB51" i="27"/>
  <c r="FL51" i="27" s="1"/>
  <c r="EB60" i="27"/>
  <c r="FL60" i="27" s="1"/>
  <c r="EB55" i="27"/>
  <c r="FL55" i="27" s="1"/>
  <c r="EB65" i="27"/>
  <c r="FL65" i="27" s="1"/>
  <c r="EB75" i="27"/>
  <c r="FL75" i="27" s="1"/>
  <c r="EB85" i="27"/>
  <c r="FL85" i="27" s="1"/>
  <c r="EB70" i="27"/>
  <c r="FL70" i="27" s="1"/>
  <c r="EB80" i="27"/>
  <c r="FL80" i="27" s="1"/>
  <c r="DT4" i="27"/>
  <c r="DT8" i="27"/>
  <c r="DT13" i="27"/>
  <c r="DT17" i="27"/>
  <c r="DT22" i="27"/>
  <c r="DT26" i="27"/>
  <c r="DT31" i="27"/>
  <c r="DT41" i="27"/>
  <c r="DT36" i="27"/>
  <c r="DT46" i="27"/>
  <c r="DT51" i="27"/>
  <c r="DT60" i="27"/>
  <c r="DT55" i="27"/>
  <c r="DT65" i="27"/>
  <c r="DT75" i="27"/>
  <c r="DT85" i="27"/>
  <c r="DT70" i="27"/>
  <c r="DT80" i="27"/>
  <c r="DZ3" i="27"/>
  <c r="FJ3" i="27" s="1"/>
  <c r="DZ7" i="27"/>
  <c r="FJ7" i="27" s="1"/>
  <c r="DZ12" i="27"/>
  <c r="FJ12" i="27" s="1"/>
  <c r="DZ16" i="27"/>
  <c r="FJ16" i="27" s="1"/>
  <c r="DZ21" i="27"/>
  <c r="FJ21" i="27" s="1"/>
  <c r="DZ25" i="27"/>
  <c r="FJ25" i="27" s="1"/>
  <c r="DZ30" i="27"/>
  <c r="FJ30" i="27" s="1"/>
  <c r="DZ35" i="27"/>
  <c r="FJ35" i="27" s="1"/>
  <c r="DZ40" i="27"/>
  <c r="FJ40" i="27" s="1"/>
  <c r="DZ45" i="27"/>
  <c r="FJ45" i="27" s="1"/>
  <c r="DZ50" i="27"/>
  <c r="FJ50" i="27" s="1"/>
  <c r="DZ59" i="27"/>
  <c r="FJ59" i="27" s="1"/>
  <c r="DZ54" i="27"/>
  <c r="FJ54" i="27" s="1"/>
  <c r="DZ64" i="27"/>
  <c r="FJ64" i="27" s="1"/>
  <c r="DZ74" i="27"/>
  <c r="FJ74" i="27" s="1"/>
  <c r="DZ84" i="27"/>
  <c r="FJ84" i="27" s="1"/>
  <c r="DZ79" i="27"/>
  <c r="FJ79" i="27" s="1"/>
  <c r="DR3" i="27"/>
  <c r="FB3" i="27" s="1"/>
  <c r="DR7" i="27"/>
  <c r="FB7" i="27" s="1"/>
  <c r="DR12" i="27"/>
  <c r="FB12" i="27" s="1"/>
  <c r="DR16" i="27"/>
  <c r="FB16" i="27" s="1"/>
  <c r="DR21" i="27"/>
  <c r="FB21" i="27" s="1"/>
  <c r="DR25" i="27"/>
  <c r="FB25" i="27" s="1"/>
  <c r="DR35" i="27"/>
  <c r="FB35" i="27" s="1"/>
  <c r="DR40" i="27"/>
  <c r="FB40" i="27" s="1"/>
  <c r="DR30" i="27"/>
  <c r="FB30" i="27" s="1"/>
  <c r="DR45" i="27"/>
  <c r="FB45" i="27" s="1"/>
  <c r="DR50" i="27"/>
  <c r="FB50" i="27" s="1"/>
  <c r="DR59" i="27"/>
  <c r="FB59" i="27" s="1"/>
  <c r="DR54" i="27"/>
  <c r="FB54" i="27" s="1"/>
  <c r="DR64" i="27"/>
  <c r="FB64" i="27" s="1"/>
  <c r="DR74" i="27"/>
  <c r="FB74" i="27" s="1"/>
  <c r="DR84" i="27"/>
  <c r="FB84" i="27" s="1"/>
  <c r="DR69" i="27"/>
  <c r="FB69" i="27" s="1"/>
  <c r="DR79" i="27"/>
  <c r="FB79" i="27" s="1"/>
  <c r="ED87" i="27"/>
  <c r="FN87" i="27" s="1"/>
  <c r="DT86" i="27"/>
  <c r="FD86" i="27" s="1"/>
  <c r="DS82" i="27"/>
  <c r="FC82" i="27" s="1"/>
  <c r="DU79" i="27"/>
  <c r="FE79" i="27" s="1"/>
  <c r="DS77" i="27"/>
  <c r="FC77" i="27" s="1"/>
  <c r="DT52" i="27"/>
  <c r="FD52" i="27" s="1"/>
  <c r="EC87" i="27"/>
  <c r="FM87" i="27" s="1"/>
  <c r="DR85" i="27"/>
  <c r="FB85" i="27" s="1"/>
  <c r="DX72" i="27"/>
  <c r="FH72" i="27" s="1"/>
  <c r="AD5" i="26"/>
  <c r="AG5" i="26"/>
  <c r="AI132" i="15" s="1"/>
  <c r="Y8" i="26"/>
  <c r="Z7" i="26" s="1"/>
  <c r="S119" i="15" s="1"/>
  <c r="N7" i="26" l="1"/>
  <c r="AK135" i="15"/>
  <c r="AK194" i="15" s="1"/>
  <c r="AI129" i="15"/>
  <c r="AB61" i="15"/>
  <c r="AH61" i="15" s="1"/>
  <c r="AK185" i="15" s="1"/>
  <c r="AH60" i="15"/>
  <c r="AE5" i="20"/>
  <c r="AI86" i="15" l="1"/>
  <c r="AI84" i="15"/>
  <c r="AE6" i="20"/>
  <c r="AM106" i="15" s="1"/>
  <c r="S107" i="15" s="1"/>
  <c r="AK186" i="15"/>
  <c r="T95" i="15" l="1"/>
  <c r="T89" i="15"/>
  <c r="Q38" i="15"/>
  <c r="Q36" i="15" s="1"/>
  <c r="AK189" i="15"/>
  <c r="AK188" i="15"/>
  <c r="U72" i="15"/>
  <c r="AK191" i="15" l="1"/>
  <c r="AK190" i="15"/>
  <c r="Y36" i="15"/>
  <c r="B17" i="20"/>
  <c r="B18" i="20"/>
  <c r="B19" i="20"/>
  <c r="B20" i="20"/>
  <c r="B21" i="20"/>
  <c r="N17" i="20"/>
  <c r="AB17" i="20" s="1"/>
  <c r="T17" i="20" l="1"/>
  <c r="X17" i="20"/>
  <c r="AK182" i="15" l="1"/>
  <c r="F3" i="20"/>
  <c r="B16" i="20" l="1"/>
  <c r="N16" i="20" l="1"/>
  <c r="AB16" i="20" s="1"/>
  <c r="N18" i="20"/>
  <c r="AB18" i="20" s="1"/>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0" i="20" l="1"/>
  <c r="X20" i="20"/>
  <c r="AB20" i="20"/>
  <c r="T19" i="20"/>
  <c r="AB19" i="20"/>
  <c r="X19" i="20"/>
  <c r="AB21" i="20"/>
  <c r="X21" i="20"/>
  <c r="T21" i="20"/>
  <c r="T18" i="20"/>
  <c r="X18" i="20"/>
  <c r="X16" i="20"/>
  <c r="T16" i="20"/>
  <c r="N9" i="20" l="1"/>
  <c r="Q19" i="15" s="1"/>
  <c r="U71" i="15"/>
  <c r="V9" i="20"/>
  <c r="N6" i="20" s="1"/>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<sst xmlns="http://schemas.openxmlformats.org/spreadsheetml/2006/main" count="5359" uniqueCount="2317">
  <si>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</si>
  <si>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</si>
  <si>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</si>
  <si>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</si>
  <si>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</si>
  <si>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</si>
  <si>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</si>
  <si>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</si>
  <si>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</si>
  <si>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</si>
  <si>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</si>
  <si>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</si>
  <si>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</si>
  <si>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</si>
  <si>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</si>
  <si>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</si>
  <si>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</si>
  <si>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</si>
  <si>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</si>
  <si>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</si>
  <si>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</si>
  <si>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</si>
  <si>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</si>
  <si>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</si>
  <si>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</si>
  <si>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</si>
  <si>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</si>
  <si>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</si>
  <si>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</si>
  <si>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</si>
  <si>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</si>
  <si>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</si>
  <si>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</si>
  <si>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</si>
  <si>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</si>
  <si>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</si>
  <si>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</si>
  <si>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</si>
  <si>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</si>
  <si>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</si>
  <si>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</si>
  <si>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</si>
  <si>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</si>
  <si>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</si>
  <si>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</si>
  <si>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</si>
  <si>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</si>
  <si>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</si>
  <si>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</si>
  <si>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</si>
  <si>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</si>
  <si>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</si>
  <si>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</si>
  <si>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</si>
  <si>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</si>
  <si>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</si>
  <si>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</si>
  <si>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</si>
  <si>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</si>
  <si>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</si>
  <si>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</si>
  <si>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</si>
  <si>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</si>
  <si>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</si>
  <si>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</si>
  <si>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</si>
  <si>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</si>
  <si>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</si>
  <si>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</si>
  <si>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</si>
  <si>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</si>
  <si>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</si>
  <si>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</si>
  <si>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</si>
  <si>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</si>
  <si>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</si>
  <si>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</si>
  <si>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</si>
  <si>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</si>
  <si>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</si>
  <si>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</si>
  <si>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</si>
  <si>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</si>
  <si>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</si>
  <si>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</si>
  <si>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</si>
  <si>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</si>
  <si>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</si>
  <si>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</si>
  <si>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</si>
  <si>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</si>
  <si>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</si>
  <si>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</si>
  <si>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</si>
  <si>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</si>
  <si>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</si>
  <si>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</si>
  <si>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</si>
  <si>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</si>
  <si>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</si>
  <si>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</si>
  <si>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</si>
  <si>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</si>
  <si>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</si>
  <si>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</si>
  <si>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</si>
  <si>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</si>
  <si>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</si>
  <si>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</si>
  <si>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</si>
  <si>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</si>
  <si>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</si>
  <si>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</si>
  <si>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</si>
  <si>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</si>
  <si>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</si>
  <si>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</si>
  <si>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</si>
  <si>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</si>
  <si>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</si>
  <si>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</si>
  <si>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</si>
  <si>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</si>
  <si>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</si>
  <si>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</si>
  <si>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</si>
  <si>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</si>
  <si>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</si>
  <si>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</si>
  <si>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</si>
  <si>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</si>
  <si>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</si>
  <si>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</si>
  <si>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</si>
  <si>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</si>
  <si>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</si>
  <si>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</si>
  <si>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</si>
  <si>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</si>
  <si>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</si>
  <si>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</si>
  <si>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</si>
  <si>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</si>
  <si>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</si>
  <si>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</si>
  <si>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</si>
  <si>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</si>
  <si>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</si>
  <si>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</si>
  <si>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</si>
  <si>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</si>
  <si>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</si>
  <si>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</si>
  <si>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</si>
  <si>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</si>
  <si>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</si>
  <si>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</si>
  <si>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</si>
  <si>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</si>
  <si>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</si>
  <si>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</si>
  <si>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</si>
  <si>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</si>
  <si>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</si>
  <si>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</si>
  <si>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</si>
  <si>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</si>
  <si>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</si>
  <si>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</si>
  <si>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</si>
  <si>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</si>
  <si>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</si>
  <si>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</si>
  <si>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</si>
  <si>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</si>
  <si>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</si>
  <si>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</si>
  <si>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</si>
  <si>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</si>
  <si>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</si>
  <si>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</si>
  <si>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</si>
  <si>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</si>
  <si>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</si>
  <si>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</si>
  <si>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</si>
  <si>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</si>
  <si>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</si>
  <si>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</si>
  <si>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</si>
  <si>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</si>
  <si>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</si>
  <si>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</si>
  <si>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</si>
  <si>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</si>
  <si>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</si>
  <si>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</si>
  <si>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</si>
  <si>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</si>
  <si>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</si>
  <si>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</si>
  <si>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</si>
  <si>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</si>
  <si>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</si>
  <si>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</si>
  <si>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</si>
  <si>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</si>
  <si>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</si>
  <si>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</si>
  <si>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</si>
  <si>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</si>
  <si>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</si>
  <si>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</si>
  <si>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</si>
  <si>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</si>
  <si>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</si>
  <si>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</si>
  <si>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</si>
  <si>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</si>
  <si>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</si>
  <si>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</si>
  <si>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</si>
  <si>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</si>
  <si>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</si>
  <si>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</si>
  <si>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</si>
  <si>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</si>
  <si>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</si>
  <si>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</si>
  <si>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</si>
  <si>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</si>
  <si>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</si>
  <si>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</si>
  <si>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</si>
  <si>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</si>
  <si>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</si>
  <si>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</si>
  <si>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</si>
  <si>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</si>
  <si>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</si>
  <si>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</si>
  <si>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</si>
  <si>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</si>
  <si>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</si>
  <si>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</si>
  <si>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</si>
  <si>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</si>
  <si>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</si>
  <si>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</si>
  <si>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</si>
  <si>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</si>
  <si>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</si>
  <si>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</si>
  <si>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</si>
  <si>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</si>
  <si>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</si>
  <si>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</si>
  <si>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</si>
  <si>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</si>
  <si>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</si>
  <si>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</si>
  <si>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</si>
  <si>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</si>
  <si>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</si>
  <si>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</si>
  <si>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</si>
  <si>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</si>
  <si>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</si>
  <si>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</si>
  <si>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</si>
  <si>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</si>
  <si>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</si>
  <si>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</si>
  <si>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</si>
  <si>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</si>
  <si>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</si>
  <si>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</si>
  <si>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</si>
  <si>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</si>
  <si>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</si>
  <si>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</si>
  <si>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</si>
  <si>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</si>
  <si>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</si>
  <si>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</si>
  <si>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</si>
  <si>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</si>
  <si>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</si>
  <si>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</si>
  <si>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</si>
  <si>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</si>
  <si>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</si>
  <si>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</si>
  <si>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</si>
  <si>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</si>
  <si>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</si>
  <si>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</si>
  <si>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</si>
  <si>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</si>
  <si>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</si>
  <si>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</si>
  <si>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</si>
  <si>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</si>
  <si>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</si>
  <si>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</si>
  <si>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</si>
  <si>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</si>
  <si>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</si>
  <si>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</si>
  <si>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</si>
  <si>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</si>
  <si>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</si>
  <si>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</si>
  <si>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</si>
  <si>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</si>
  <si>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</si>
  <si>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</si>
  <si>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</si>
  <si>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</si>
  <si>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</si>
  <si>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</si>
  <si>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</si>
  <si>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</si>
  <si>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</si>
  <si>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</si>
  <si>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</si>
  <si>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</si>
  <si>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</si>
  <si>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</si>
  <si>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</si>
  <si>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</si>
  <si>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</si>
  <si>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</si>
  <si>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</si>
  <si>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</si>
  <si>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</si>
  <si>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</si>
  <si>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</si>
  <si>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</si>
  <si>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</si>
  <si>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</si>
  <si>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</si>
  <si>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</si>
  <si>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</si>
  <si>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</si>
  <si>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</si>
  <si>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</si>
  <si>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</si>
  <si>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</si>
  <si>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</si>
  <si>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</si>
  <si>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</si>
  <si>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</si>
  <si>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</si>
  <si>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</si>
  <si>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</si>
  <si>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</si>
  <si>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</si>
  <si>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</si>
  <si>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</si>
  <si>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</si>
  <si>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</si>
  <si>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</si>
  <si>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</si>
  <si>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</si>
  <si>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</si>
  <si>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</si>
  <si>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</si>
  <si>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</si>
  <si>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</si>
  <si>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</si>
  <si>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</si>
  <si>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</si>
  <si>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</si>
  <si>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</si>
  <si>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</si>
  <si>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</si>
  <si>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</si>
  <si>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</si>
  <si>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</si>
  <si>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</si>
  <si>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</si>
  <si>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</si>
  <si>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</si>
  <si>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</si>
  <si>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</si>
  <si>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</si>
  <si>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</si>
  <si>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</si>
  <si>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</si>
  <si>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</si>
  <si>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</si>
  <si>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</si>
  <si>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</si>
  <si>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</si>
  <si>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</si>
  <si>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</si>
  <si>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</si>
  <si>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</si>
  <si>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</si>
  <si>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</si>
  <si>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</si>
  <si>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</si>
  <si>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</si>
  <si>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</si>
  <si>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</si>
  <si>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</si>
  <si>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</si>
  <si>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</si>
  <si>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</si>
  <si>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</si>
  <si>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</si>
  <si>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</si>
  <si>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</si>
  <si>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</si>
  <si>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</si>
  <si>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</si>
  <si>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</si>
  <si>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</si>
  <si>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</si>
  <si>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</si>
  <si>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</si>
  <si>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</si>
  <si>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</si>
  <si>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</si>
  <si>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</si>
  <si>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</si>
  <si>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</si>
  <si>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</si>
  <si>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</si>
  <si>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</si>
  <si>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</si>
  <si>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</si>
  <si>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</si>
  <si>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</si>
  <si>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</si>
  <si>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</si>
  <si>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</si>
  <si>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</si>
  <si>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</si>
  <si>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</si>
  <si>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</si>
  <si>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</si>
  <si>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</si>
  <si>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</si>
  <si>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</si>
  <si>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</si>
  <si>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</si>
  <si>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</si>
  <si>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</si>
  <si>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</si>
  <si>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</si>
  <si>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</si>
  <si>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</si>
  <si>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</si>
  <si>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</si>
  <si>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</si>
  <si>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</si>
  <si>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</si>
  <si>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</si>
  <si>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</si>
  <si>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</si>
  <si>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</si>
  <si>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</si>
  <si>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</si>
  <si>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</si>
  <si>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</si>
  <si>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</si>
  <si>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</si>
  <si>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</si>
  <si>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</si>
  <si>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</si>
  <si>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</si>
  <si>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</si>
  <si>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</si>
  <si>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</si>
  <si>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</si>
  <si>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</si>
  <si>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</si>
  <si>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</si>
  <si>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</si>
  <si>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</si>
  <si>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</si>
  <si>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</si>
  <si>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</si>
  <si>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</si>
  <si>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</si>
  <si>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</si>
  <si>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</si>
  <si>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</si>
  <si>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</si>
  <si>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</si>
  <si>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</si>
  <si>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</si>
  <si>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</si>
  <si>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</si>
  <si>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</si>
  <si>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</si>
  <si>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</si>
  <si>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</si>
  <si>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</si>
  <si>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</si>
  <si>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</si>
  <si>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</si>
  <si>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</si>
  <si>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</si>
  <si>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</si>
  <si>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</si>
  <si>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</si>
  <si>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</si>
  <si>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</si>
  <si>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</si>
  <si>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</si>
  <si>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</si>
  <si>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</si>
  <si>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</si>
  <si>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</si>
  <si>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</si>
  <si>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</si>
  <si>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</si>
  <si>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</si>
  <si>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</si>
  <si>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</si>
  <si>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</si>
  <si>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</si>
  <si>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</si>
  <si>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</si>
  <si>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</si>
  <si>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</si>
  <si>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</si>
  <si>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</si>
  <si>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</si>
  <si>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</si>
  <si>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</si>
  <si>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</si>
  <si>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</si>
  <si>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</si>
  <si>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</si>
  <si>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</si>
  <si>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</si>
  <si>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</si>
  <si>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</si>
  <si>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</si>
  <si>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</si>
  <si>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</si>
  <si>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</si>
  <si>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</si>
  <si>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</si>
  <si>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</si>
  <si>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</si>
  <si>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</si>
  <si>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</si>
  <si>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</si>
  <si>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</si>
  <si>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</si>
  <si>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</si>
  <si>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</si>
  <si>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</si>
  <si>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</si>
  <si>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</si>
  <si>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</si>
  <si>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</si>
  <si>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</si>
  <si>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</si>
  <si>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</si>
  <si>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</si>
  <si>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</si>
  <si>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</si>
  <si>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</si>
  <si>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</si>
  <si>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</si>
  <si>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</si>
  <si>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</si>
  <si>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</si>
  <si>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</si>
  <si>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</si>
  <si>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</si>
  <si>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</si>
  <si>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</si>
  <si>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</si>
  <si>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</si>
  <si>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</si>
  <si>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</si>
  <si>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</si>
  <si>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</si>
  <si>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</si>
  <si>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</si>
  <si>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</si>
  <si>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</si>
  <si>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</si>
  <si>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</si>
  <si>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</si>
  <si>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</si>
  <si>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</si>
  <si>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</si>
  <si>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</si>
  <si>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</si>
  <si>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</si>
  <si>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</si>
  <si>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</si>
  <si>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</si>
  <si>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</si>
  <si>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</si>
  <si>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</si>
  <si>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</si>
  <si>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</si>
  <si>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</si>
  <si>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</si>
  <si>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</si>
  <si>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</si>
  <si>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</si>
  <si>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</si>
  <si>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</si>
  <si>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</si>
  <si>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</si>
  <si>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</si>
  <si>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</si>
  <si>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</si>
  <si>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</si>
  <si>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</si>
  <si>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</si>
  <si>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</si>
  <si>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</si>
  <si>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</si>
  <si>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</si>
  <si>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</si>
  <si>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</si>
  <si>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</si>
  <si>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</si>
  <si>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</si>
  <si>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</si>
  <si>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</si>
  <si>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</si>
  <si>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</si>
  <si>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</si>
  <si>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</si>
  <si>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</si>
  <si>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</si>
  <si>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</si>
  <si>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</si>
  <si>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</si>
  <si>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</si>
  <si>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</si>
  <si>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</si>
  <si>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</si>
  <si>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</si>
  <si>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</si>
  <si>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</si>
  <si>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</si>
  <si>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</si>
  <si>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</si>
  <si>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</si>
  <si>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</si>
  <si>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</si>
  <si>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</si>
  <si>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</si>
  <si>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</si>
  <si>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</si>
  <si>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</si>
  <si>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</si>
  <si>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</si>
  <si>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</si>
  <si>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</si>
  <si>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</si>
  <si>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</si>
  <si>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</si>
  <si>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</si>
  <si>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</si>
  <si>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</si>
  <si>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</si>
  <si>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</si>
  <si>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</si>
  <si>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</si>
  <si>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</si>
  <si>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</si>
  <si>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</si>
  <si>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</si>
  <si>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</si>
  <si>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</si>
  <si>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</si>
  <si>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</si>
  <si>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</si>
  <si>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</si>
  <si>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</si>
  <si>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</si>
  <si>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</si>
  <si>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</si>
  <si>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</si>
  <si>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</si>
  <si>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</si>
  <si>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</si>
  <si>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</si>
  <si>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</si>
  <si>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</si>
  <si>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</si>
  <si>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</si>
  <si>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</si>
  <si>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</si>
  <si>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</si>
  <si>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</si>
  <si>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</si>
  <si>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</si>
  <si>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</si>
  <si>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</si>
  <si>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</si>
  <si>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</si>
  <si>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</si>
  <si>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</si>
  <si>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</si>
  <si>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</si>
  <si>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</si>
  <si>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</si>
  <si>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</si>
  <si>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</si>
  <si>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</si>
  <si>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</si>
  <si>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</si>
  <si>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</si>
  <si>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</si>
  <si>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</si>
  <si>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</si>
  <si>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</si>
  <si>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</si>
  <si>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</si>
  <si>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</si>
  <si>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</si>
  <si>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</si>
  <si>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</si>
  <si>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</si>
  <si>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</si>
  <si>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</si>
  <si>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</si>
  <si>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</si>
  <si>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</si>
  <si>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</si>
  <si>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</si>
  <si>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</si>
  <si>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</si>
  <si>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</si>
  <si>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</si>
  <si>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</si>
  <si>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</si>
  <si>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</si>
  <si>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</si>
  <si>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</si>
  <si>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</si>
  <si>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</si>
  <si>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</si>
  <si>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</si>
  <si>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</si>
  <si>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</si>
  <si>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</si>
  <si>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</si>
  <si>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</si>
  <si>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</si>
  <si>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</si>
  <si>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</si>
  <si>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</si>
  <si>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</si>
  <si>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</si>
  <si>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</si>
  <si>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</si>
  <si>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</si>
  <si>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</si>
  <si>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</si>
  <si>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</si>
  <si>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</si>
  <si>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</si>
  <si>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</si>
  <si>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</si>
  <si>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</si>
  <si>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</si>
  <si>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</si>
  <si>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</si>
  <si>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</si>
  <si>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</si>
  <si>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</si>
  <si>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</si>
  <si>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</si>
  <si>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</si>
  <si>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</si>
  <si>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</si>
  <si>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</si>
  <si>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</si>
  <si>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</si>
  <si>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</si>
  <si>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</si>
  <si>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</si>
  <si>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</si>
  <si>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</si>
  <si>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</si>
  <si>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</si>
  <si>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</si>
  <si>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</si>
  <si>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</si>
  <si>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</si>
  <si>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</si>
  <si>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</si>
  <si>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</si>
  <si>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</si>
  <si>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</si>
  <si>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</si>
  <si>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</si>
  <si>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</si>
  <si>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</si>
  <si>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</si>
  <si>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</si>
  <si>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</si>
  <si>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</si>
  <si>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</si>
  <si>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</si>
  <si>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</si>
  <si>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</si>
  <si>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</si>
  <si>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</si>
  <si>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</si>
  <si>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</si>
  <si>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</si>
  <si>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</si>
  <si>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</si>
  <si>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</si>
  <si>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</si>
  <si>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</si>
  <si>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</si>
  <si>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</si>
  <si>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</si>
  <si>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</si>
  <si>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</si>
  <si>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</si>
  <si>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</si>
  <si>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</si>
  <si>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</si>
  <si>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</si>
  <si>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</si>
  <si>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</si>
  <si>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</si>
  <si>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</si>
  <si>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</si>
  <si>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</si>
  <si>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</si>
  <si>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</si>
  <si>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</si>
  <si>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</si>
  <si>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</si>
  <si>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</si>
  <si>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</si>
  <si>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</si>
  <si>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</si>
  <si>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</si>
  <si>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</si>
  <si>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</si>
  <si>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</si>
  <si>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</si>
  <si>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</si>
  <si>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</si>
  <si>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</si>
  <si>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</si>
  <si>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</si>
  <si>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</si>
  <si>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</si>
  <si>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</si>
  <si>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</si>
  <si>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</si>
  <si>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</si>
  <si>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</si>
  <si>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</si>
  <si>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</si>
  <si>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</si>
  <si>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</si>
  <si>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</si>
  <si>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</si>
  <si>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</si>
  <si>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</si>
  <si>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</si>
  <si>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</si>
  <si>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</si>
  <si>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</si>
  <si>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</si>
  <si>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</si>
  <si>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</si>
  <si>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</si>
  <si>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</si>
  <si>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</si>
  <si>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</si>
  <si>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</si>
  <si>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</si>
  <si>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</si>
  <si>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</si>
  <si>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</si>
  <si>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</si>
  <si>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</si>
  <si>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</si>
  <si>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</si>
  <si>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</si>
  <si>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</si>
  <si>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</si>
  <si>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</si>
  <si>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</si>
  <si>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</si>
  <si>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</si>
  <si>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</si>
  <si>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</si>
  <si>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</si>
  <si>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</si>
  <si>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</si>
  <si>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</si>
  <si>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</si>
  <si>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</si>
  <si>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</si>
  <si>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</si>
  <si>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</si>
  <si>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</si>
  <si>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</si>
  <si>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</si>
  <si>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</si>
  <si>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</si>
  <si>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</si>
  <si>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</si>
  <si>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</si>
  <si>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</si>
  <si>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</si>
  <si>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</si>
  <si>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</si>
  <si>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</si>
  <si>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</si>
  <si>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</si>
  <si>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</si>
  <si>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</si>
  <si>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</si>
  <si>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</si>
  <si>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</si>
  <si>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</si>
  <si>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</si>
  <si>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</si>
  <si>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</si>
  <si>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</si>
  <si>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</si>
  <si>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</si>
  <si>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</si>
  <si>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</si>
  <si>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</si>
  <si>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</si>
  <si>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</si>
  <si>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</si>
  <si>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</si>
  <si>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</si>
  <si>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</si>
  <si>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</si>
  <si>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</si>
  <si>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</si>
  <si>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</si>
  <si>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</si>
  <si>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</si>
  <si>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</si>
  <si>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</si>
  <si>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</si>
  <si>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</si>
  <si>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</si>
  <si>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</si>
  <si>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</si>
  <si>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</si>
  <si>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</si>
  <si>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</si>
  <si>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</si>
  <si>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</si>
  <si>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</si>
  <si>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</si>
  <si>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</si>
  <si>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</si>
  <si>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</si>
  <si>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</si>
  <si>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</si>
  <si>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</si>
  <si>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</si>
  <si>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</si>
  <si>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</si>
  <si>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</si>
  <si>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</si>
  <si>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</si>
  <si>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</si>
  <si>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</si>
  <si>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</si>
  <si>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</si>
  <si>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</si>
  <si>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</si>
  <si>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</si>
  <si>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</si>
  <si>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</si>
  <si>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</si>
  <si>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</si>
  <si>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</si>
  <si>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</si>
  <si>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</si>
  <si>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</si>
  <si>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</si>
  <si>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</si>
  <si>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</si>
  <si>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</si>
  <si>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</si>
  <si>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</si>
  <si>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</si>
  <si>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</si>
  <si>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</si>
  <si>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</si>
  <si>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</si>
  <si>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</si>
  <si>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</si>
  <si>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</si>
  <si>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</si>
  <si>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</si>
  <si>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</si>
  <si>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</si>
  <si>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</si>
  <si>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</si>
  <si>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</si>
  <si>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</si>
  <si>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</si>
  <si>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</si>
  <si>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</si>
  <si>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</si>
  <si>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</si>
  <si>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</si>
  <si>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</si>
  <si>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</si>
  <si>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</si>
  <si>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</si>
  <si>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</si>
  <si>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</si>
  <si>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</si>
  <si>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</si>
  <si>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</si>
  <si>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</si>
  <si>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</si>
  <si>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</si>
  <si>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</si>
  <si>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</si>
  <si>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</si>
  <si>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</si>
  <si>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</si>
  <si>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</si>
  <si>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</si>
  <si>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</si>
  <si>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</si>
  <si>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</si>
  <si>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</si>
  <si>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</si>
  <si>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</si>
  <si>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</si>
  <si>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</si>
  <si>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</si>
  <si>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</si>
  <si>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</si>
  <si>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</si>
  <si>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</si>
  <si>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</si>
  <si>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</si>
  <si>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</si>
  <si>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</si>
  <si>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</si>
  <si>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</si>
  <si>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</si>
  <si>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</si>
  <si>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</si>
  <si>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</si>
  <si>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</si>
  <si>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</si>
  <si>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</si>
  <si>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</si>
  <si>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</si>
  <si>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</si>
  <si>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</si>
  <si>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</si>
  <si>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</si>
  <si>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</si>
  <si>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</si>
  <si>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</si>
  <si>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</si>
  <si>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</si>
  <si>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</si>
  <si>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</si>
  <si>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</si>
  <si>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</si>
  <si>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</si>
  <si>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</si>
  <si>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</si>
  <si>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</si>
  <si>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</si>
  <si>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</si>
  <si>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</si>
  <si>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</si>
  <si>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</si>
  <si>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</si>
  <si>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</si>
  <si>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</si>
  <si>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</si>
  <si>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</si>
  <si>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</si>
  <si>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</si>
  <si>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</si>
  <si>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</si>
  <si>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</si>
  <si>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</si>
  <si>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</si>
  <si>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</si>
  <si>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</si>
  <si>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</si>
  <si>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</si>
  <si>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</si>
  <si>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</si>
  <si>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</si>
  <si>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</si>
  <si>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</si>
  <si>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</si>
  <si>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</si>
  <si>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</si>
  <si>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</si>
  <si>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</si>
  <si>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</si>
  <si>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</si>
  <si>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</si>
  <si>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</si>
  <si>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</si>
  <si>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</si>
  <si>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</si>
  <si>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</si>
  <si>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</si>
  <si>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</si>
  <si>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</si>
  <si>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</si>
  <si>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</si>
  <si>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</si>
  <si>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</si>
  <si>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</si>
  <si>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</si>
  <si>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</si>
  <si>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</si>
  <si>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</si>
  <si>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</si>
  <si>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</si>
  <si>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</si>
  <si>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</si>
  <si>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</si>
  <si>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</si>
  <si>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</si>
  <si>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</si>
  <si>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</si>
  <si>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</si>
  <si>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</si>
  <si>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</si>
  <si>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</si>
  <si>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</si>
  <si>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</si>
  <si>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</si>
  <si>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</si>
  <si>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</si>
  <si>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</si>
  <si>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</si>
  <si>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</si>
  <si>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</si>
  <si>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</si>
  <si>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</si>
  <si>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</si>
  <si>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</si>
  <si>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</si>
  <si>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</si>
  <si>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</si>
  <si>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</si>
  <si>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</si>
  <si>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</si>
  <si>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</si>
  <si>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</si>
  <si>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</si>
  <si>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</si>
  <si>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</si>
  <si>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</si>
  <si>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</si>
  <si>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</si>
  <si>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</si>
  <si>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</si>
  <si>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</si>
  <si>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</si>
  <si>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</si>
  <si>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</si>
  <si>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</si>
  <si>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</si>
  <si>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</si>
  <si>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</si>
  <si>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</si>
  <si>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</si>
  <si>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</si>
  <si>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</si>
  <si>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</si>
  <si>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</si>
  <si>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</si>
  <si>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</si>
  <si>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</si>
  <si>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</si>
  <si>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</si>
  <si>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</si>
  <si>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</si>
  <si>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</si>
  <si>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</si>
  <si>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</si>
  <si>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</si>
  <si>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</si>
  <si>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</si>
  <si>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</si>
  <si>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</si>
  <si>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</si>
  <si>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</si>
  <si>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</si>
  <si>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</si>
  <si>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</si>
  <si>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</si>
  <si>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</si>
  <si>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</si>
  <si>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</si>
  <si>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</si>
  <si>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</si>
  <si>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</si>
  <si>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</si>
  <si>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</si>
  <si>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</si>
  <si>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</si>
  <si>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</si>
  <si>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</si>
  <si>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</si>
  <si>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</si>
  <si>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</si>
  <si>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</si>
  <si>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</si>
  <si>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</si>
  <si>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</si>
  <si>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</si>
  <si>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</si>
  <si>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</si>
  <si>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</si>
  <si>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</si>
  <si>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</si>
  <si>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</si>
  <si>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</si>
  <si>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</si>
  <si>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</si>
  <si>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</si>
  <si>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</si>
  <si>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</si>
  <si>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</si>
  <si>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</si>
  <si>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</si>
  <si>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</si>
  <si>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</si>
  <si>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</si>
  <si>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</si>
  <si>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</si>
  <si>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</si>
  <si>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</si>
  <si>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</si>
  <si>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</si>
  <si>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</si>
  <si>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</si>
  <si>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</si>
  <si>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</si>
  <si>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</si>
  <si>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</si>
  <si>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</si>
  <si>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</si>
  <si>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</si>
  <si>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</si>
  <si>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</si>
  <si>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</si>
  <si>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</si>
  <si>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</si>
  <si>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</si>
  <si>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</si>
  <si>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</si>
  <si>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</si>
  <si>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</si>
  <si>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</si>
  <si>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</si>
  <si>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</si>
  <si>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</si>
  <si>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</si>
  <si>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</si>
  <si>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</si>
  <si>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</si>
  <si>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</si>
  <si>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</si>
  <si>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</si>
  <si>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</si>
  <si>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</si>
  <si>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</si>
  <si>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</si>
  <si>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</si>
  <si>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</si>
  <si>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</si>
  <si>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</si>
  <si>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</si>
  <si>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</si>
  <si>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</si>
  <si>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</si>
  <si>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</si>
  <si>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</si>
  <si>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</si>
  <si>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</si>
  <si>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</si>
  <si>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</si>
  <si>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</si>
  <si>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</si>
  <si>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</si>
  <si>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</si>
  <si>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</si>
  <si>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</si>
  <si>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</si>
  <si>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</si>
  <si>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</si>
  <si>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</si>
  <si>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</si>
  <si>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</si>
  <si>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</si>
  <si>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</si>
  <si>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</si>
  <si>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</si>
  <si>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</si>
  <si>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</si>
  <si>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</si>
  <si>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</si>
  <si>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</si>
  <si>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</si>
  <si>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</si>
  <si>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</si>
  <si>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</si>
  <si>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</si>
  <si>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</si>
  <si>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</si>
  <si>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</si>
  <si>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</si>
  <si>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</si>
  <si>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</si>
  <si>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</si>
  <si>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</si>
  <si>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</si>
  <si>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</si>
  <si>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</si>
  <si>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</si>
  <si>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</si>
  <si>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</si>
  <si>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</si>
  <si>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</si>
  <si>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</si>
  <si>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</si>
  <si>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</si>
  <si>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</si>
  <si>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</si>
  <si>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</si>
  <si>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</si>
  <si>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</si>
  <si>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</si>
  <si>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</si>
  <si>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</si>
  <si>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</si>
  <si>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</si>
  <si>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</si>
  <si>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</si>
  <si>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</si>
  <si>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</si>
  <si>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</si>
  <si>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</si>
  <si>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</si>
  <si>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</si>
  <si>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</si>
  <si>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</si>
  <si>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</si>
  <si>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</si>
  <si>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</si>
  <si>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</si>
  <si>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</si>
  <si>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</si>
  <si>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</si>
  <si>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</si>
  <si>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</si>
  <si>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</si>
  <si>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</si>
  <si>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</si>
  <si>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</si>
  <si>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</si>
  <si>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</si>
  <si>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</si>
  <si>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</si>
  <si>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</si>
  <si>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</si>
  <si>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</si>
  <si>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</si>
  <si>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</si>
  <si>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</si>
  <si>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</si>
  <si>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</si>
  <si>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</si>
  <si>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</si>
  <si>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</si>
  <si>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</si>
  <si>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</si>
  <si>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</si>
  <si>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</si>
  <si>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</si>
  <si>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</si>
  <si>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</si>
  <si>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</si>
  <si>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</si>
  <si>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</si>
  <si>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</si>
  <si>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</si>
  <si>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</si>
  <si>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</si>
  <si>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</si>
  <si>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</si>
  <si>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</si>
  <si>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</si>
  <si>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</si>
  <si>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</si>
  <si>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</si>
  <si>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</si>
  <si>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</si>
  <si>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</si>
  <si>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</si>
  <si>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</si>
  <si>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</si>
  <si>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</si>
  <si>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</si>
  <si>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</si>
  <si>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</si>
  <si>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</si>
  <si>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</si>
  <si>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</si>
  <si>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</si>
  <si>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</si>
  <si>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</si>
  <si>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</si>
  <si>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</si>
  <si>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</si>
  <si>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</si>
  <si>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</si>
  <si>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</si>
  <si>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</si>
  <si>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</si>
  <si>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</si>
  <si>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</si>
  <si>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</si>
  <si>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</si>
  <si>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</si>
  <si>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</si>
  <si>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</si>
  <si>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</si>
  <si>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</si>
  <si>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</si>
  <si>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</si>
  <si>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</si>
  <si>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</si>
  <si>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</si>
  <si>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</si>
  <si>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</si>
  <si>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</si>
  <si>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</si>
  <si>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</si>
  <si>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</si>
  <si>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</si>
  <si>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</si>
  <si>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</si>
  <si>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</si>
  <si>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</si>
  <si>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</si>
  <si>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</si>
  <si>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</si>
  <si>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</si>
  <si>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</si>
  <si>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</si>
  <si>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</si>
  <si>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</si>
  <si>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</si>
  <si>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</si>
  <si>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</si>
  <si>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</si>
  <si>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</si>
  <si>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</si>
  <si>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</si>
  <si>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</si>
  <si>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</si>
  <si>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</si>
  <si>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</si>
  <si>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</si>
  <si>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</si>
  <si>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</si>
  <si>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</si>
  <si>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</si>
  <si>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</si>
  <si>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</si>
  <si>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</si>
  <si>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</si>
  <si>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</si>
  <si>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</si>
  <si>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</si>
  <si>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</si>
  <si>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</si>
  <si>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</si>
  <si>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</si>
  <si>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</si>
  <si>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</si>
  <si>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</si>
  <si>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</si>
  <si>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</si>
  <si>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</si>
  <si>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</si>
  <si>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</si>
  <si>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</si>
  <si>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</si>
  <si>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</si>
  <si>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</si>
  <si>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</si>
  <si>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</si>
  <si>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</si>
  <si>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</si>
  <si>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</si>
  <si>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</si>
  <si>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</si>
  <si>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</si>
  <si>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</si>
  <si>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</si>
  <si>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</si>
  <si>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</si>
  <si>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</si>
  <si>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</si>
  <si>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</si>
  <si>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</si>
  <si>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</si>
  <si>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</si>
  <si>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</si>
  <si>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</si>
  <si>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</si>
  <si>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</si>
  <si>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</si>
  <si>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</si>
  <si>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</si>
  <si>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</si>
  <si>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</si>
  <si>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</si>
  <si>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</si>
  <si>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</si>
  <si>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</si>
  <si>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</si>
  <si>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</si>
  <si>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</si>
  <si>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</si>
  <si>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</si>
  <si>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</si>
  <si>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</si>
  <si>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</si>
  <si>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</si>
  <si>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</si>
  <si>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</si>
  <si>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</si>
  <si>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</si>
  <si>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</si>
  <si>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</si>
  <si>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</si>
  <si>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</si>
  <si>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</si>
  <si>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</si>
  <si>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</si>
  <si>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</si>
  <si>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</si>
  <si>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</si>
  <si>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</si>
  <si>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</si>
  <si>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</si>
  <si>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</si>
  <si>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</si>
  <si>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</si>
  <si>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</si>
  <si>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</si>
  <si>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</si>
  <si>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</si>
  <si>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</si>
  <si>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</si>
  <si>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</si>
  <si>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</si>
  <si>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</si>
  <si>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</si>
  <si>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</si>
  <si>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</si>
  <si>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</si>
  <si>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</si>
  <si>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</si>
  <si>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</si>
  <si>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</si>
  <si>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</si>
  <si>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</si>
  <si>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</si>
  <si>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</si>
  <si>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</si>
  <si>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</si>
  <si>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</si>
  <si>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</si>
  <si>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</si>
  <si>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</si>
  <si>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</si>
  <si>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</si>
  <si>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</si>
  <si>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</si>
  <si>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</si>
  <si>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</si>
  <si>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</si>
  <si>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</si>
  <si>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</si>
  <si>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</si>
  <si>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</si>
  <si>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</si>
  <si>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</si>
  <si>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</si>
  <si>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</si>
  <si>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</si>
  <si>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</si>
  <si>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</si>
  <si>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</si>
  <si>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</si>
  <si>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</si>
  <si>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</si>
  <si>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</si>
  <si>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</si>
  <si>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</si>
  <si>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</si>
  <si>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</si>
  <si>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</si>
  <si>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</si>
  <si>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</si>
  <si>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</si>
  <si>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</si>
  <si>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</si>
  <si>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</si>
  <si>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</si>
  <si>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</si>
  <si>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</si>
  <si>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</si>
  <si>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</si>
  <si>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</si>
  <si>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</si>
  <si>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</si>
  <si>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</si>
  <si>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</si>
  <si>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</si>
  <si>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</si>
  <si>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</si>
  <si>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</si>
  <si>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</si>
  <si>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</si>
  <si>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</si>
  <si>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</si>
  <si>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</si>
  <si>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</si>
  <si>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</si>
  <si>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</si>
  <si>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</si>
  <si>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</si>
  <si>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</si>
  <si>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</si>
  <si>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</si>
  <si>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</si>
  <si>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</si>
  <si>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</si>
  <si>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</si>
  <si>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</si>
  <si>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</si>
  <si>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</si>
  <si>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</si>
  <si>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</si>
  <si>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</si>
  <si>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</si>
  <si>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</si>
  <si>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</si>
  <si>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</si>
  <si>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</si>
  <si>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</si>
  <si>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</si>
  <si>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</si>
  <si>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</si>
  <si>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</si>
  <si>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</si>
  <si>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</si>
  <si>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</si>
  <si>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</si>
  <si>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</si>
  <si>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</si>
  <si>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</si>
  <si>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</si>
  <si>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</si>
  <si>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</si>
  <si>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</si>
  <si>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</si>
  <si>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</si>
  <si>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</si>
  <si>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</si>
  <si>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</si>
  <si>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</si>
  <si>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</si>
  <si>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</si>
  <si>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</si>
  <si>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</si>
  <si>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</si>
  <si>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</si>
  <si>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</si>
  <si>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</si>
  <si>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</si>
  <si>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</si>
  <si>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</si>
  <si>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</si>
  <si>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</si>
  <si>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</si>
  <si>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</si>
  <si>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</si>
  <si>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</si>
  <si>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</si>
  <si>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</si>
  <si>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</si>
  <si>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</si>
  <si>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</si>
  <si>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</si>
  <si>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</si>
  <si>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</si>
  <si>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</si>
  <si>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</si>
  <si>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</si>
  <si>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</si>
  <si>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</si>
  <si>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</si>
  <si>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</si>
  <si>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</si>
  <si>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</si>
  <si>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</si>
  <si>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</si>
  <si>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</si>
  <si>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</si>
  <si>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</si>
  <si>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</si>
  <si>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</si>
  <si>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</si>
  <si>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</si>
  <si>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</si>
  <si>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</si>
  <si>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</si>
  <si>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</si>
  <si>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</si>
  <si>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</si>
  <si>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</si>
  <si>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</si>
  <si>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</si>
  <si>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</si>
  <si>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</si>
  <si>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</si>
  <si>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</si>
  <si>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</si>
  <si>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</si>
  <si>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</si>
  <si>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</si>
  <si>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</si>
  <si>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</si>
  <si>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</si>
  <si>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</si>
  <si>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</si>
  <si>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</si>
  <si>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</si>
  <si>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</si>
  <si>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</si>
  <si>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</si>
  <si>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</si>
  <si>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</si>
  <si>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</si>
  <si>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</si>
  <si>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</si>
  <si>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</si>
  <si>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</si>
  <si>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</si>
  <si>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</si>
  <si>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</si>
  <si>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</si>
  <si>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</si>
  <si>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</si>
  <si>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</si>
  <si>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</si>
  <si>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</si>
  <si>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</si>
  <si>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</si>
  <si>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</si>
  <si>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</si>
  <si>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</si>
  <si>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</si>
  <si>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</si>
  <si>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</si>
  <si>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</si>
  <si>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</si>
  <si>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</si>
  <si>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</si>
  <si>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</si>
  <si>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</si>
  <si>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</si>
  <si>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</si>
  <si>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</si>
  <si>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</si>
  <si>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</si>
  <si>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</si>
  <si>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</si>
  <si>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</si>
  <si>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</si>
  <si>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</si>
  <si>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</si>
  <si>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</si>
  <si>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</si>
  <si>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</si>
  <si>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</si>
  <si>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</si>
  <si>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</si>
  <si>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</si>
  <si>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</si>
  <si>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</si>
  <si>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</si>
  <si>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</si>
  <si>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</si>
  <si>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</si>
  <si>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</si>
  <si>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</si>
  <si>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</si>
  <si>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</si>
  <si>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</si>
  <si>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</si>
  <si>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</si>
  <si>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</si>
  <si>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</si>
  <si>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</si>
  <si>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</si>
  <si>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</si>
  <si>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</si>
  <si>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</si>
  <si>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</si>
  <si>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</si>
  <si>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</si>
  <si>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</si>
  <si>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</si>
  <si>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</si>
  <si>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</si>
  <si>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</si>
  <si>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</si>
  <si>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</si>
  <si>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</si>
  <si>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</si>
  <si>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</si>
  <si>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</si>
  <si>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</si>
  <si>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</si>
  <si>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</si>
  <si>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</si>
  <si>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</si>
  <si>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</si>
  <si>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</si>
  <si>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</si>
  <si>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</si>
  <si>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</si>
  <si>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</si>
  <si>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</si>
  <si>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</si>
  <si>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</si>
  <si>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</si>
  <si>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</si>
  <si>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</si>
  <si>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</si>
  <si>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</si>
  <si>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</si>
  <si>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</si>
  <si>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</si>
  <si>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</si>
  <si>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</si>
  <si>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</si>
  <si>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</si>
  <si>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</si>
  <si>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</si>
  <si>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</si>
  <si>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</si>
  <si>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</si>
  <si>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</si>
  <si>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</si>
  <si>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</si>
  <si>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</si>
  <si>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</si>
  <si>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</si>
  <si>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</si>
  <si>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</si>
  <si>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</si>
  <si>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</si>
  <si>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</si>
  <si>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</si>
  <si>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</si>
  <si>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</si>
  <si>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</si>
  <si>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</si>
  <si>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</si>
  <si>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</si>
  <si>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</si>
  <si>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</si>
  <si>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</si>
  <si>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</si>
  <si>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</si>
  <si>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</si>
  <si>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</si>
  <si>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</si>
  <si>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</si>
  <si>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</si>
  <si>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</si>
  <si>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</si>
  <si>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</si>
  <si>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</si>
  <si>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</si>
  <si>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</si>
  <si>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</si>
  <si>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</si>
  <si>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</si>
  <si>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</si>
  <si>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</si>
  <si>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</si>
  <si>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</si>
  <si>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</si>
  <si>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</si>
  <si>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</si>
  <si>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</si>
  <si>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</si>
  <si>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</si>
  <si>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</si>
  <si>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</si>
  <si>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</si>
  <si>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</si>
  <si>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</si>
  <si>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</si>
  <si>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</si>
  <si>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</si>
  <si>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</si>
  <si>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</si>
  <si>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</si>
  <si>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</si>
  <si>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</si>
  <si>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</si>
  <si>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</si>
  <si>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</si>
  <si>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</si>
  <si>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</si>
  <si>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</si>
  <si>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</si>
  <si>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</si>
  <si>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</si>
  <si>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</si>
  <si>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</si>
  <si>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</si>
  <si>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</si>
  <si>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</si>
  <si>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</si>
  <si>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</si>
  <si>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</si>
  <si>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</si>
  <si>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</si>
  <si>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</si>
  <si>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</si>
  <si>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</si>
  <si>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</si>
  <si>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</si>
  <si>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</si>
  <si>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</si>
  <si>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</si>
  <si>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</si>
  <si>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</si>
  <si>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</si>
  <si>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</si>
  <si>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</si>
  <si>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</si>
  <si>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</si>
  <si>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</si>
  <si>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</si>
  <si>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</si>
  <si>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</si>
  <si>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</si>
  <si>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</si>
  <si>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</si>
  <si>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</si>
  <si>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</si>
  <si>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</si>
  <si>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</si>
  <si>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</si>
  <si>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</si>
  <si>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</si>
  <si>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</si>
  <si>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</si>
  <si>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</si>
  <si>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</si>
  <si>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</si>
  <si>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</si>
  <si>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</si>
  <si>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</si>
  <si>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</si>
  <si>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</si>
  <si>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</si>
  <si>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</si>
  <si>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</si>
  <si>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</si>
  <si>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</si>
  <si>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</si>
  <si>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</si>
  <si>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</si>
  <si>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</si>
  <si>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</si>
  <si>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</si>
  <si>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</si>
  <si>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</si>
  <si>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</si>
  <si>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</si>
  <si>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</si>
  <si>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</si>
  <si>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</si>
  <si>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</si>
  <si>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</si>
  <si>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</si>
  <si>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</si>
  <si>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</si>
  <si>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</si>
  <si>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</si>
  <si>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</si>
  <si>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</si>
  <si>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</si>
  <si>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</si>
  <si>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</si>
  <si>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</si>
  <si>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</si>
  <si>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</si>
  <si>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</si>
  <si>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</si>
  <si>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</si>
  <si>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</si>
  <si>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</si>
  <si>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</si>
  <si>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</si>
  <si>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</si>
  <si>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</si>
  <si>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</si>
  <si>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</si>
  <si>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</si>
  <si>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</si>
  <si>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</si>
  <si>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</si>
  <si>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</si>
  <si>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</si>
  <si>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</si>
  <si>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</si>
  <si>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</si>
  <si>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</si>
  <si>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</si>
  <si>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</si>
  <si>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</si>
  <si>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</si>
  <si>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</si>
  <si>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</si>
  <si>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</si>
  <si>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</si>
  <si>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</si>
  <si>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</si>
  <si>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</si>
  <si>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</si>
  <si>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</si>
  <si>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</si>
  <si>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</si>
  <si>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</si>
  <si>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</si>
  <si>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</si>
  <si>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</si>
  <si>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</si>
  <si>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</si>
  <si>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</si>
  <si>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</si>
  <si>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</si>
  <si>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</si>
  <si>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</si>
  <si>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</si>
  <si>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</si>
  <si>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</si>
  <si>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</si>
  <si>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</si>
  <si>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</si>
  <si>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</si>
  <si>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</si>
  <si>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</si>
  <si>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</si>
  <si>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</si>
  <si>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</si>
  <si>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</si>
  <si>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</si>
  <si>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</si>
  <si>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</si>
  <si>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</si>
  <si>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</si>
  <si>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</si>
  <si>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</si>
  <si>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</si>
  <si>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</si>
  <si>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</si>
  <si>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</si>
  <si>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</si>
  <si>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</si>
  <si>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</si>
  <si>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</si>
  <si>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</si>
  <si>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</si>
  <si>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</si>
  <si>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</si>
  <si>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</si>
  <si>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</si>
  <si>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</si>
  <si>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</si>
  <si>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</si>
  <si>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</si>
  <si>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</si>
  <si>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</si>
  <si>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</si>
  <si>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</si>
  <si>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</si>
  <si>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</si>
  <si>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</si>
  <si>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</si>
  <si>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</si>
  <si>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</si>
  <si>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</si>
  <si>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</si>
  <si>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</si>
  <si>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</si>
  <si>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</si>
  <si>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</si>
  <si>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</si>
  <si>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</si>
  <si>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</si>
  <si>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</si>
  <si>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</si>
  <si>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</si>
  <si>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</si>
  <si>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</si>
  <si>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</si>
  <si>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</si>
  <si>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</si>
  <si>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</si>
  <si>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</si>
  <si>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</si>
  <si>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</si>
  <si>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</si>
  <si>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</si>
  <si>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</si>
  <si>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</si>
  <si>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</si>
  <si>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</si>
  <si>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</si>
  <si>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</si>
  <si>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</si>
  <si>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</si>
  <si>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</si>
  <si>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</si>
  <si>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</si>
  <si>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</si>
  <si>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</si>
  <si>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</si>
  <si>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</si>
  <si>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</si>
  <si>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</si>
  <si>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</si>
  <si>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</si>
  <si>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</si>
  <si>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</si>
  <si>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</si>
  <si>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</si>
  <si>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</si>
  <si>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</si>
  <si>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</si>
  <si>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</si>
  <si>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</si>
  <si>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</si>
  <si>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</si>
  <si>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</si>
  <si>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</si>
  <si>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</si>
  <si>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</si>
  <si>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</si>
  <si>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</si>
  <si>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</si>
  <si>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</si>
  <si>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</si>
  <si>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</si>
  <si>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</si>
  <si>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</si>
  <si>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</si>
  <si>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</si>
  <si>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</si>
  <si>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</si>
  <si>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</si>
  <si>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</si>
  <si>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</si>
  <si>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</si>
  <si>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</si>
  <si>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</si>
  <si>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</si>
  <si>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</si>
  <si>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</si>
  <si>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</si>
  <si>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</si>
  <si>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</si>
  <si>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</si>
  <si>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</si>
  <si>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</si>
  <si>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</si>
  <si>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</si>
  <si>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</si>
  <si>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</si>
  <si>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</si>
  <si>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</si>
  <si>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</si>
  <si>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</si>
  <si>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</si>
  <si>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</si>
  <si>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</si>
  <si>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</si>
  <si>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</si>
  <si>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</si>
  <si>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</si>
  <si>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</si>
  <si>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</si>
  <si>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</si>
  <si>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</si>
  <si>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</si>
  <si>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</si>
  <si>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</si>
  <si>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</si>
  <si>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</si>
  <si>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</si>
  <si>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</si>
  <si>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</si>
  <si>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</si>
  <si>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</si>
  <si>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</si>
  <si>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</si>
  <si>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</si>
  <si>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</si>
  <si>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</si>
  <si>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</si>
  <si>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</si>
  <si>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</si>
  <si>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</si>
  <si>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</si>
  <si>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</si>
  <si>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</si>
  <si>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</si>
  <si>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</si>
  <si>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</si>
  <si>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</si>
  <si>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</si>
  <si>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</si>
  <si>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</si>
  <si>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</si>
  <si>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</si>
  <si>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</si>
  <si>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</si>
  <si>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</si>
  <si>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</si>
  <si>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</si>
  <si>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</si>
  <si>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</si>
  <si>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</si>
  <si>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</si>
  <si>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</si>
  <si>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</si>
  <si>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</si>
  <si>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</si>
  <si>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</si>
  <si>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</si>
  <si>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</si>
  <si>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</si>
  <si>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</si>
  <si>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</si>
  <si>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</si>
  <si>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</si>
  <si>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</si>
  <si>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</si>
  <si>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</si>
  <si>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</si>
  <si>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</si>
  <si>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</si>
  <si>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</si>
  <si>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</si>
  <si>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</si>
  <si>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</si>
  <si>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</si>
  <si>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</si>
  <si>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</si>
  <si>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</si>
  <si>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</si>
  <si>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</si>
  <si>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</si>
  <si>
    <t>愛知県</t>
    <rPh sb="0" eb="3">
      <t>アイチケン</t>
    </rPh>
    <phoneticPr fontId="6"/>
  </si>
  <si>
    <t>サインズカブシキガイシャ</t>
    <rPh sb="0" eb="4">
      <t>サインズカブシキガイシャ</t>
    </rPh>
    <phoneticPr fontId="9"/>
  </si>
  <si>
    <t>サインズ株式会社</t>
  </si>
  <si>
    <t>愛知県豊川市御津町西方揚浜21番地3</t>
    <phoneticPr fontId="6"/>
  </si>
  <si>
    <t>代表取締役</t>
    <rPh sb="0" eb="5">
      <t>ダイヒョウ</t>
    </rPh>
    <phoneticPr fontId="9"/>
  </si>
  <si>
    <t>小林寛利</t>
    <rPh sb="0" eb="3">
      <t>コバヤシ</t>
    </rPh>
    <rPh sb="3" eb="4">
      <t>r</t>
    </rPh>
    <phoneticPr fontId="9"/>
  </si>
  <si>
    <t>マツモト　アツコ</t>
  </si>
  <si>
    <t>松本　敦子</t>
    <rPh sb="0" eb="2">
      <t>マツモト</t>
    </rPh>
    <rPh sb="3" eb="5">
      <t>アツコ</t>
    </rPh>
    <phoneticPr fontId="7"/>
  </si>
  <si>
    <t>0533-72-7587</t>
  </si>
  <si>
    <t>a_matsumoto@mio-office.com</t>
  </si>
  <si>
    <t>2315200739</t>
    <phoneticPr fontId="6"/>
  </si>
  <si>
    <t>ベジモファームB就労継続支援事業所</t>
    <phoneticPr fontId="6"/>
  </si>
  <si>
    <t>代表取締役</t>
    <rPh sb="0" eb="5">
      <t>ダイヒョウトリシマリヤク</t>
    </rPh>
    <phoneticPr fontId="8"/>
  </si>
  <si>
    <t>小林　寛利</t>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</si>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</sst>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5"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8"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9"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2" xfId="0" applyFont="1" applyBorder="1">
      <alignment vertical="center"/>
    </xf>
    <xf numFmtId="0" fontId="81" fillId="2" borderId="0" xfId="0" applyFont="1" applyFill="1">
      <alignment vertical="center"/>
    </xf>
    <xf numFmtId="0" fontId="33" fillId="32" borderId="97" xfId="0" applyFont="1" applyFill="1" applyBorder="1" applyAlignment="1">
      <alignment horizontal="center" vertical="center" wrapText="1"/>
    </xf>
    <xf numFmtId="176" fontId="33" fillId="2" borderId="0" xfId="0" applyNumberFormat="1" applyFont="1" applyFill="1">
      <alignment vertical="center"/>
    </xf>
    <xf numFmtId="0" fontId="33" fillId="32" borderId="96"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9" fillId="2" borderId="7" xfId="0" applyFont="1" applyFill="1" applyBorder="1">
      <alignment vertical="center"/>
    </xf>
    <xf numFmtId="0" fontId="39" fillId="2" borderId="32" xfId="0" applyFont="1" applyFill="1" applyBorder="1" applyAlignment="1">
      <alignment horizontal="right" vertical="center" shrinkToFit="1"/>
    </xf>
    <xf numFmtId="0" fontId="39" fillId="2" borderId="35"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3"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1"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5"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19"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100"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2" xfId="0" applyFont="1" applyFill="1" applyBorder="1" applyAlignment="1">
      <alignment horizontal="center" vertical="center"/>
    </xf>
    <xf numFmtId="0" fontId="29" fillId="2" borderId="93"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3"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2"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4"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3" xfId="0" applyFont="1" applyFill="1" applyBorder="1" applyAlignment="1">
      <alignment horizontal="center" vertical="center" wrapText="1"/>
    </xf>
    <xf numFmtId="176" fontId="24" fillId="2" borderId="35" xfId="0" applyNumberFormat="1" applyFont="1" applyFill="1" applyBorder="1">
      <alignment vertical="center"/>
    </xf>
    <xf numFmtId="0" fontId="78" fillId="2" borderId="0" xfId="0" applyFont="1" applyFill="1">
      <alignment vertical="center"/>
    </xf>
    <xf numFmtId="0" fontId="27" fillId="32" borderId="67" xfId="0" applyFont="1" applyFill="1" applyBorder="1" applyAlignment="1">
      <alignment horizontal="center" vertical="center" wrapText="1"/>
    </xf>
    <xf numFmtId="0" fontId="39" fillId="0" borderId="131" xfId="0" applyFont="1" applyBorder="1" applyAlignment="1">
      <alignment horizontal="center" vertical="center"/>
    </xf>
    <xf numFmtId="0" fontId="27" fillId="32" borderId="74" xfId="0" applyFont="1" applyFill="1" applyBorder="1" applyAlignment="1">
      <alignment horizontal="center" vertical="center" wrapText="1"/>
    </xf>
    <xf numFmtId="0" fontId="39" fillId="0" borderId="89" xfId="0" applyFont="1" applyBorder="1" applyAlignment="1">
      <alignment horizontal="center" vertical="center"/>
    </xf>
    <xf numFmtId="0" fontId="27" fillId="32" borderId="47" xfId="0" applyFont="1" applyFill="1" applyBorder="1" applyAlignment="1">
      <alignment horizontal="center" vertical="center" wrapText="1"/>
    </xf>
    <xf numFmtId="0" fontId="39" fillId="0" borderId="132" xfId="0" applyFont="1" applyBorder="1" applyAlignment="1">
      <alignment horizontal="center" vertical="center"/>
    </xf>
    <xf numFmtId="0" fontId="29" fillId="2" borderId="42" xfId="0" applyFont="1" applyFill="1" applyBorder="1" applyAlignment="1">
      <alignment horizontal="center" vertical="center"/>
    </xf>
    <xf numFmtId="0" fontId="33" fillId="0" borderId="0" xfId="0" applyFont="1" applyAlignment="1">
      <alignment vertical="center" wrapText="1"/>
    </xf>
    <xf numFmtId="0" fontId="28" fillId="3" borderId="29" xfId="0" applyFont="1" applyFill="1" applyBorder="1" applyAlignment="1">
      <alignment horizontal="left" vertical="center" wrapText="1"/>
    </xf>
    <xf numFmtId="0" fontId="85" fillId="0" borderId="151" xfId="0" applyFont="1" applyBorder="1" applyAlignment="1">
      <alignment horizontal="center" vertical="center"/>
    </xf>
    <xf numFmtId="0" fontId="28"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9" fillId="2" borderId="24" xfId="0" applyFont="1" applyFill="1" applyBorder="1">
      <alignment vertical="center"/>
    </xf>
    <xf numFmtId="0" fontId="24" fillId="2" borderId="25" xfId="0" applyFont="1" applyFill="1" applyBorder="1">
      <alignment vertical="center"/>
    </xf>
    <xf numFmtId="0" fontId="27" fillId="2" borderId="25" xfId="0" applyFont="1" applyFill="1" applyBorder="1">
      <alignment vertical="center"/>
    </xf>
    <xf numFmtId="0" fontId="27" fillId="2" borderId="25" xfId="0" applyFont="1" applyFill="1" applyBorder="1" applyAlignment="1">
      <alignment vertical="center" wrapText="1"/>
    </xf>
    <xf numFmtId="0" fontId="23" fillId="2" borderId="26"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5" xfId="0" applyFont="1" applyFill="1" applyBorder="1">
      <alignment vertical="center"/>
    </xf>
    <xf numFmtId="0" fontId="27" fillId="32" borderId="137" xfId="0" applyFont="1" applyFill="1" applyBorder="1" applyAlignment="1">
      <alignment horizontal="center" vertical="center" wrapText="1"/>
    </xf>
    <xf numFmtId="0" fontId="23" fillId="2" borderId="32" xfId="0" applyFont="1" applyFill="1" applyBorder="1" applyAlignment="1">
      <alignment horizontal="center" vertical="center"/>
    </xf>
    <xf numFmtId="0" fontId="27" fillId="32" borderId="138"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7" xfId="0" applyFont="1" applyFill="1" applyBorder="1">
      <alignment vertical="center"/>
    </xf>
    <xf numFmtId="0" fontId="27" fillId="32" borderId="139" xfId="0" applyFont="1" applyFill="1" applyBorder="1" applyAlignment="1">
      <alignment horizontal="center" vertical="center" wrapText="1"/>
    </xf>
    <xf numFmtId="0" fontId="27" fillId="2" borderId="114" xfId="0" applyFont="1" applyFill="1" applyBorder="1">
      <alignment vertical="center"/>
    </xf>
    <xf numFmtId="0" fontId="29" fillId="2" borderId="114" xfId="0" applyFont="1" applyFill="1" applyBorder="1" applyAlignment="1">
      <alignment vertical="top"/>
    </xf>
    <xf numFmtId="0" fontId="29" fillId="2" borderId="115"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lignment vertical="center"/>
    </xf>
    <xf numFmtId="0" fontId="27"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3" fillId="2" borderId="35" xfId="0" applyFont="1" applyFill="1" applyBorder="1" applyAlignment="1">
      <alignment vertical="center" wrapText="1"/>
    </xf>
    <xf numFmtId="0" fontId="43" fillId="2" borderId="32"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5"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2"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2" xfId="0" applyFont="1" applyFill="1" applyBorder="1">
      <alignment vertical="center"/>
    </xf>
    <xf numFmtId="0" fontId="13" fillId="2" borderId="37" xfId="0" applyFont="1" applyFill="1" applyBorder="1">
      <alignment vertical="center"/>
    </xf>
    <xf numFmtId="0" fontId="43"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2" xfId="0" quotePrefix="1" applyFont="1" applyBorder="1">
      <alignment vertical="center"/>
    </xf>
    <xf numFmtId="0" fontId="32" fillId="0" borderId="100" xfId="0" quotePrefix="1" applyFont="1" applyBorder="1">
      <alignment vertical="center"/>
    </xf>
    <xf numFmtId="0" fontId="32" fillId="0" borderId="100" xfId="0" quotePrefix="1" applyFont="1" applyBorder="1" applyAlignment="1">
      <alignment horizontal="center" vertical="center"/>
    </xf>
    <xf numFmtId="0" fontId="27" fillId="0" borderId="111"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30" xfId="0" applyNumberFormat="1" applyFont="1" applyFill="1" applyBorder="1" applyAlignment="1">
      <alignment vertical="center" shrinkToFit="1"/>
    </xf>
    <xf numFmtId="0" fontId="33" fillId="2" borderId="4" xfId="0" applyFont="1" applyFill="1" applyBorder="1">
      <alignment vertical="center"/>
    </xf>
    <xf numFmtId="0" fontId="82"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6"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6" fillId="2" borderId="90"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3" fillId="2" borderId="60" xfId="0" applyFont="1" applyFill="1" applyBorder="1" applyAlignment="1">
      <alignment horizontal="center" vertical="center" wrapText="1"/>
    </xf>
    <xf numFmtId="0" fontId="82" fillId="0" borderId="150" xfId="0" applyFont="1" applyBorder="1" applyAlignment="1">
      <alignment horizontal="center" vertical="center" wrapText="1"/>
    </xf>
    <xf numFmtId="0" fontId="23" fillId="0" borderId="112" xfId="0" applyFont="1" applyBorder="1" applyAlignment="1">
      <alignment horizontal="center" vertical="center"/>
    </xf>
    <xf numFmtId="0" fontId="23" fillId="2" borderId="39" xfId="0" applyFont="1" applyFill="1" applyBorder="1" applyAlignment="1">
      <alignment vertical="center" wrapText="1"/>
    </xf>
    <xf numFmtId="0" fontId="23" fillId="2" borderId="14" xfId="0" applyFont="1" applyFill="1" applyBorder="1" applyAlignment="1">
      <alignment vertical="center" wrapText="1"/>
    </xf>
    <xf numFmtId="0" fontId="23" fillId="2" borderId="39"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3" fillId="0" borderId="150" xfId="0" applyFont="1" applyBorder="1">
      <alignment vertical="center"/>
    </xf>
    <xf numFmtId="0" fontId="83" fillId="0" borderId="151" xfId="0" applyFont="1" applyBorder="1">
      <alignment vertical="center"/>
    </xf>
    <xf numFmtId="0" fontId="15" fillId="0" borderId="0" xfId="0" applyFont="1">
      <alignment vertical="center"/>
    </xf>
    <xf numFmtId="177" fontId="23" fillId="0" borderId="52"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6" fillId="2" borderId="116"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60" xfId="0" applyFont="1" applyFill="1" applyBorder="1" applyAlignment="1">
      <alignment horizontal="center" vertical="center"/>
    </xf>
    <xf numFmtId="0" fontId="29" fillId="2" borderId="65"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2" xfId="0" quotePrefix="1" applyFont="1" applyBorder="1" applyAlignment="1">
      <alignment horizontal="right" vertical="center"/>
    </xf>
    <xf numFmtId="0" fontId="83" fillId="0" borderId="151" xfId="0" applyFont="1" applyBorder="1" applyAlignment="1">
      <alignment horizontal="left" vertical="center" wrapText="1"/>
    </xf>
    <xf numFmtId="177" fontId="23" fillId="0" borderId="52" xfId="0" applyNumberFormat="1" applyFont="1" applyBorder="1">
      <alignment vertical="center"/>
    </xf>
    <xf numFmtId="0" fontId="23" fillId="2" borderId="1" xfId="0" applyFont="1" applyFill="1" applyBorder="1" applyAlignment="1">
      <alignment vertical="center" wrapText="1" shrinkToFit="1"/>
    </xf>
    <xf numFmtId="0" fontId="23"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68" fillId="0" borderId="26" xfId="0" applyFont="1" applyBorder="1" applyAlignment="1">
      <alignment horizontal="center" vertical="center" wrapText="1"/>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82" fillId="0" borderId="151" xfId="0" applyFont="1" applyBorder="1" applyAlignment="1">
      <alignment horizontal="center" vertical="center" shrinkToFit="1"/>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lignment vertical="center"/>
    </xf>
    <xf numFmtId="0" fontId="83" fillId="0" borderId="168" xfId="0" applyFont="1" applyBorder="1" applyAlignment="1">
      <alignment horizontal="left" vertical="center" wrapText="1"/>
    </xf>
    <xf numFmtId="0" fontId="83" fillId="0" borderId="169" xfId="0" applyFont="1" applyBorder="1">
      <alignment vertical="center"/>
    </xf>
    <xf numFmtId="0" fontId="82" fillId="0" borderId="170" xfId="0" applyFont="1" applyBorder="1" applyAlignment="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lignment horizontal="center" vertical="center"/>
    </xf>
    <xf numFmtId="176" fontId="23" fillId="0" borderId="1" xfId="0" applyNumberFormat="1" applyFont="1" applyBorder="1" applyAlignment="1">
      <alignment horizontal="right" vertical="center" shrinkToFit="1"/>
    </xf>
    <xf numFmtId="176" fontId="23" fillId="0" borderId="25" xfId="0" applyNumberFormat="1" applyFont="1" applyBorder="1" applyAlignment="1">
      <alignment horizontal="right" vertical="center" shrinkToFit="1"/>
    </xf>
    <xf numFmtId="0" fontId="83" fillId="0" borderId="171" xfId="0" applyFont="1" applyBorder="1">
      <alignment vertical="center"/>
    </xf>
    <xf numFmtId="176" fontId="23" fillId="0" borderId="146" xfId="0" applyNumberFormat="1" applyFont="1" applyBorder="1" applyAlignment="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2"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2" xfId="0" applyFont="1" applyFill="1" applyBorder="1" applyAlignment="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lignment horizontal="left" vertical="center"/>
    </xf>
    <xf numFmtId="0" fontId="27" fillId="2" borderId="36"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133"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3" xfId="0" applyFont="1" applyFill="1" applyBorder="1" applyAlignment="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26" xfId="0" applyNumberFormat="1" applyFont="1" applyFill="1" applyBorder="1" applyAlignment="1">
      <alignment horizontal="center" vertical="center" shrinkToFit="1"/>
    </xf>
    <xf numFmtId="2" fontId="29" fillId="2" borderId="37" xfId="0" applyNumberFormat="1" applyFont="1" applyFill="1" applyBorder="1" applyAlignment="1">
      <alignment horizontal="center" vertical="center" shrinkToFit="1"/>
    </xf>
    <xf numFmtId="2" fontId="29" fillId="2" borderId="114"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32" fillId="2" borderId="0" xfId="0" applyFont="1" applyFill="1" applyAlignment="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6" xfId="0" applyFont="1" applyFill="1" applyBorder="1" applyAlignment="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lignment horizontal="center" vertical="center" shrinkToFit="1"/>
    </xf>
    <xf numFmtId="2" fontId="23" fillId="2" borderId="23" xfId="0" applyNumberFormat="1" applyFont="1" applyFill="1" applyBorder="1" applyAlignment="1">
      <alignment horizontal="center" vertical="center" shrinkToFit="1"/>
    </xf>
    <xf numFmtId="2" fontId="23" fillId="2" borderId="44" xfId="0" applyNumberFormat="1" applyFont="1" applyFill="1" applyBorder="1" applyAlignment="1">
      <alignment horizontal="center" vertical="center" shrinkToFit="1"/>
    </xf>
    <xf numFmtId="0" fontId="33" fillId="0" borderId="99" xfId="0" applyFont="1" applyBorder="1" applyAlignment="1">
      <alignment horizontal="left" vertical="center"/>
    </xf>
    <xf numFmtId="0" fontId="33" fillId="0" borderId="41" xfId="0" applyFont="1" applyBorder="1" applyAlignment="1">
      <alignment horizontal="left" vertical="center"/>
    </xf>
    <xf numFmtId="0" fontId="33" fillId="0" borderId="149" xfId="0" applyFont="1" applyBorder="1" applyAlignment="1">
      <alignment horizontal="left" vertical="center"/>
    </xf>
    <xf numFmtId="0" fontId="27" fillId="0" borderId="65" xfId="0" applyFont="1" applyBorder="1" applyAlignment="1">
      <alignment horizontal="center" vertical="center" wrapText="1" shrinkToFit="1"/>
    </xf>
    <xf numFmtId="0" fontId="27" fillId="0" borderId="81" xfId="0" applyFont="1" applyBorder="1" applyAlignment="1">
      <alignment horizontal="center" vertical="center" wrapText="1" shrinkToFit="1"/>
    </xf>
    <xf numFmtId="0" fontId="27" fillId="0" borderId="84" xfId="0" applyFont="1" applyBorder="1" applyAlignment="1">
      <alignment horizontal="center" vertical="center" wrapText="1" shrinkToFit="1"/>
    </xf>
    <xf numFmtId="49" fontId="21" fillId="2" borderId="0" xfId="0" applyNumberFormat="1" applyFont="1" applyFill="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6" xfId="0" applyFont="1" applyBorder="1" applyAlignment="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lignment horizontal="center" vertical="center"/>
    </xf>
    <xf numFmtId="0" fontId="32" fillId="2" borderId="92" xfId="0" applyFont="1" applyFill="1" applyBorder="1" applyAlignment="1">
      <alignment horizontal="center" vertical="center"/>
    </xf>
    <xf numFmtId="0" fontId="33" fillId="2" borderId="93"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70" xfId="0" applyFont="1" applyFill="1" applyBorder="1" applyAlignment="1">
      <alignment horizontal="left" vertical="center" wrapText="1"/>
    </xf>
    <xf numFmtId="0" fontId="33" fillId="2" borderId="41" xfId="0" applyFont="1" applyFill="1" applyBorder="1" applyAlignment="1">
      <alignment horizontal="left" vertical="center"/>
    </xf>
    <xf numFmtId="0" fontId="33" fillId="2" borderId="76" xfId="0" applyFont="1" applyFill="1" applyBorder="1" applyAlignment="1">
      <alignment horizontal="left" vertical="center"/>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6" xfId="0" applyFont="1" applyFill="1" applyBorder="1" applyAlignment="1">
      <alignment horizontal="left" vertical="center"/>
    </xf>
    <xf numFmtId="176" fontId="24" fillId="32" borderId="22" xfId="0" applyNumberFormat="1" applyFont="1" applyFill="1" applyBorder="1" applyAlignment="1">
      <alignment horizontal="center" vertical="center" shrinkToFit="1"/>
    </xf>
    <xf numFmtId="176" fontId="24" fillId="32" borderId="23" xfId="0" applyNumberFormat="1" applyFont="1" applyFill="1" applyBorder="1" applyAlignment="1">
      <alignment horizontal="center" vertical="center" shrinkToFit="1"/>
    </xf>
    <xf numFmtId="176" fontId="24" fillId="32" borderId="44" xfId="0" applyNumberFormat="1" applyFont="1" applyFill="1" applyBorder="1" applyAlignment="1">
      <alignment horizontal="center" vertical="center" shrinkToFit="1"/>
    </xf>
    <xf numFmtId="0" fontId="33" fillId="2" borderId="3" xfId="0" applyFont="1" applyFill="1" applyBorder="1" applyAlignment="1">
      <alignment horizontal="left" vertical="center"/>
    </xf>
    <xf numFmtId="176" fontId="24" fillId="0" borderId="22" xfId="0" applyNumberFormat="1" applyFont="1" applyBorder="1" applyAlignment="1">
      <alignment horizontal="right" vertical="center" shrinkToFit="1"/>
    </xf>
    <xf numFmtId="176" fontId="24" fillId="0" borderId="23" xfId="0" applyNumberFormat="1" applyFont="1" applyBorder="1" applyAlignment="1">
      <alignment horizontal="right" vertical="center" shrinkToFit="1"/>
    </xf>
    <xf numFmtId="176" fontId="24" fillId="0" borderId="44" xfId="0" applyNumberFormat="1" applyFont="1" applyBorder="1" applyAlignment="1">
      <alignment horizontal="right" vertical="center" shrinkToFi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0" fontId="33" fillId="2" borderId="89" xfId="0" applyFont="1" applyFill="1" applyBorder="1" applyAlignment="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lignment horizontal="center" vertical="center" wrapText="1"/>
    </xf>
    <xf numFmtId="0" fontId="33" fillId="0" borderId="60" xfId="0" applyFont="1" applyBorder="1" applyAlignment="1">
      <alignment horizontal="center" vertical="center" wrapText="1"/>
    </xf>
    <xf numFmtId="10" fontId="24" fillId="32" borderId="134" xfId="55" applyNumberFormat="1" applyFont="1" applyFill="1" applyBorder="1" applyAlignment="1" applyProtection="1">
      <alignment horizontal="center" vertical="center"/>
      <protection locked="0"/>
    </xf>
    <xf numFmtId="10" fontId="24" fillId="32" borderId="135" xfId="55" applyNumberFormat="1" applyFont="1" applyFill="1" applyBorder="1" applyAlignment="1" applyProtection="1">
      <alignment horizontal="center" vertical="center"/>
      <protection locked="0"/>
    </xf>
    <xf numFmtId="10" fontId="24" fillId="32" borderId="118"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0" fontId="27" fillId="0" borderId="50" xfId="0" applyFont="1" applyBorder="1" applyAlignment="1">
      <alignment horizontal="center" vertical="center" wrapText="1" shrinkToFit="1"/>
    </xf>
    <xf numFmtId="0" fontId="27" fillId="0" borderId="60" xfId="0" applyFont="1" applyBorder="1" applyAlignment="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3" xfId="0" applyFont="1" applyFill="1" applyBorder="1" applyAlignment="1">
      <alignment horizontal="center" vertical="center" wrapText="1"/>
    </xf>
    <xf numFmtId="0" fontId="27" fillId="0" borderId="64" xfId="0" applyFont="1" applyBorder="1" applyAlignment="1">
      <alignment horizontal="center" vertical="center" wrapText="1" shrinkToFit="1"/>
    </xf>
    <xf numFmtId="0" fontId="27" fillId="0" borderId="94"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lignment vertical="center"/>
    </xf>
    <xf numFmtId="0" fontId="23" fillId="2" borderId="15" xfId="0" applyFont="1" applyFill="1" applyBorder="1">
      <alignment vertical="center"/>
    </xf>
    <xf numFmtId="0" fontId="23" fillId="2" borderId="20" xfId="0" applyFont="1" applyFill="1" applyBorder="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lignment vertical="center"/>
    </xf>
    <xf numFmtId="0" fontId="23" fillId="2" borderId="14" xfId="0" applyFont="1" applyFill="1" applyBorder="1" applyAlignment="1">
      <alignment horizontal="center" vertical="center"/>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0" xfId="0" applyFont="1" applyFill="1" applyBorder="1">
      <alignment vertical="center"/>
    </xf>
    <xf numFmtId="0" fontId="23" fillId="2" borderId="41" xfId="0" applyFont="1" applyFill="1" applyBorder="1">
      <alignment vertical="center"/>
    </xf>
    <xf numFmtId="0" fontId="23" fillId="2" borderId="62" xfId="0" applyFont="1" applyFill="1" applyBorder="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2" xfId="0" applyFont="1" applyFill="1" applyBorder="1" applyAlignment="1">
      <alignment vertical="center" wrapText="1"/>
    </xf>
    <xf numFmtId="0" fontId="23" fillId="2" borderId="11" xfId="0" applyFont="1" applyFill="1" applyBorder="1" applyAlignment="1">
      <alignment vertical="center" wrapText="1"/>
    </xf>
    <xf numFmtId="0" fontId="23" fillId="2" borderId="63" xfId="0" applyFont="1" applyFill="1" applyBorder="1" applyAlignment="1">
      <alignment vertical="center" wrapText="1"/>
    </xf>
    <xf numFmtId="0" fontId="23" fillId="2" borderId="17" xfId="0" applyFont="1" applyFill="1" applyBorder="1">
      <alignment vertical="center"/>
    </xf>
    <xf numFmtId="0" fontId="23" fillId="2" borderId="0" xfId="0" applyFont="1" applyFill="1">
      <alignment vertical="center"/>
    </xf>
    <xf numFmtId="0" fontId="23" fillId="2" borderId="18" xfId="0" applyFont="1" applyFill="1" applyBorder="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2" xfId="0" applyFont="1" applyFill="1" applyBorder="1" applyAlignment="1">
      <alignment horizontal="center" vertical="center"/>
    </xf>
    <xf numFmtId="0" fontId="23" fillId="32" borderId="44"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0" xfId="0" applyFont="1" applyBorder="1" applyAlignment="1">
      <alignment vertical="center" wrapText="1"/>
    </xf>
    <xf numFmtId="0" fontId="29" fillId="0" borderId="121"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2" xfId="0" applyFont="1" applyFill="1" applyBorder="1" applyAlignment="1">
      <alignment horizontal="center" vertical="center"/>
    </xf>
    <xf numFmtId="0" fontId="23" fillId="32" borderId="126" xfId="0" applyFont="1" applyFill="1" applyBorder="1" applyAlignment="1">
      <alignment horizontal="center" vertical="center"/>
    </xf>
    <xf numFmtId="0" fontId="39" fillId="0" borderId="123" xfId="0" applyFont="1" applyBorder="1" applyAlignment="1">
      <alignment horizontal="center" vertical="center"/>
    </xf>
    <xf numFmtId="0" fontId="39" fillId="0" borderId="120"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1" xfId="0" applyFont="1" applyFill="1" applyBorder="1" applyAlignment="1">
      <alignment horizontal="center" vertical="center"/>
    </xf>
    <xf numFmtId="0" fontId="29" fillId="2" borderId="127" xfId="0" applyFont="1" applyFill="1" applyBorder="1" applyAlignment="1">
      <alignment horizontal="center" vertical="center"/>
    </xf>
    <xf numFmtId="0" fontId="29" fillId="0" borderId="3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0" xfId="0" applyFont="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69" fillId="3" borderId="22" xfId="0" applyFont="1" applyFill="1" applyBorder="1" applyAlignment="1">
      <alignment horizontal="center" vertical="center" wrapText="1"/>
    </xf>
    <xf numFmtId="0" fontId="69" fillId="3" borderId="23" xfId="0" applyFont="1" applyFill="1" applyBorder="1" applyAlignment="1">
      <alignment horizontal="center" vertical="center" wrapText="1"/>
    </xf>
    <xf numFmtId="0" fontId="69" fillId="3" borderId="44" xfId="0" applyFont="1" applyFill="1" applyBorder="1" applyAlignment="1">
      <alignment horizontal="center" vertical="center" wrapText="1"/>
    </xf>
    <xf numFmtId="0" fontId="29" fillId="0" borderId="124" xfId="0" applyFont="1" applyBorder="1" applyAlignment="1">
      <alignment horizontal="left" vertical="center" wrapText="1"/>
    </xf>
    <xf numFmtId="0" fontId="29" fillId="0" borderId="68" xfId="0" applyFont="1" applyBorder="1" applyAlignment="1">
      <alignment horizontal="left" vertical="center" wrapText="1"/>
    </xf>
    <xf numFmtId="0" fontId="29" fillId="0" borderId="69"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lignment horizontal="center" vertical="center"/>
    </xf>
    <xf numFmtId="0" fontId="23" fillId="32" borderId="37" xfId="0" applyFont="1" applyFill="1" applyBorder="1" applyAlignment="1">
      <alignment horizontal="center" vertical="center"/>
    </xf>
    <xf numFmtId="0" fontId="39" fillId="0" borderId="125" xfId="0" applyFont="1" applyBorder="1" applyAlignment="1">
      <alignment horizontal="center" vertical="center"/>
    </xf>
    <xf numFmtId="0" fontId="39" fillId="0" borderId="128" xfId="0" applyFont="1" applyBorder="1" applyAlignment="1">
      <alignment horizontal="center" vertical="center"/>
    </xf>
    <xf numFmtId="0" fontId="27" fillId="2" borderId="9" xfId="0" applyFont="1" applyFill="1" applyBorder="1" applyAlignment="1">
      <alignment horizontal="left" vertical="center"/>
    </xf>
    <xf numFmtId="0" fontId="27" fillId="2" borderId="46" xfId="0" applyFont="1" applyFill="1" applyBorder="1" applyAlignment="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lignment horizontal="left" vertical="center"/>
    </xf>
    <xf numFmtId="0" fontId="29" fillId="0" borderId="89" xfId="0" applyFont="1" applyBorder="1" applyAlignment="1">
      <alignment horizontal="left" vertical="center" wrapText="1"/>
    </xf>
    <xf numFmtId="0" fontId="29" fillId="0" borderId="14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142" xfId="0" applyFont="1" applyBorder="1" applyAlignment="1">
      <alignment horizontal="left" vertical="center"/>
    </xf>
    <xf numFmtId="0" fontId="29" fillId="0" borderId="143" xfId="0" applyFont="1" applyBorder="1" applyAlignment="1">
      <alignment horizontal="left" vertical="center"/>
    </xf>
    <xf numFmtId="0" fontId="43" fillId="2" borderId="0" xfId="0" applyFont="1" applyFill="1" applyAlignment="1">
      <alignment horizontal="left" vertical="center" shrinkToFit="1"/>
    </xf>
    <xf numFmtId="0" fontId="33" fillId="0" borderId="89" xfId="0" applyFont="1" applyBorder="1" applyAlignment="1">
      <alignment horizontal="left" vertical="center"/>
    </xf>
    <xf numFmtId="0" fontId="33" fillId="0" borderId="141" xfId="0" applyFont="1" applyBorder="1" applyAlignment="1">
      <alignment horizontal="left" vertical="center"/>
    </xf>
    <xf numFmtId="0" fontId="33" fillId="0" borderId="89" xfId="0" applyFont="1" applyBorder="1" applyAlignment="1">
      <alignment horizontal="left" vertical="center" wrapText="1"/>
    </xf>
    <xf numFmtId="0" fontId="33" fillId="0" borderId="141"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29" fillId="32" borderId="114" xfId="0" applyFont="1" applyFill="1" applyBorder="1" applyAlignment="1">
      <alignment horizontal="left" vertical="center" shrinkToFit="1"/>
    </xf>
    <xf numFmtId="0" fontId="29" fillId="0" borderId="133"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32" fillId="0" borderId="100" xfId="0" quotePrefix="1" applyFont="1" applyBorder="1" applyAlignment="1">
      <alignment horizontal="center" vertical="center"/>
    </xf>
    <xf numFmtId="0" fontId="27" fillId="2" borderId="0" xfId="0" applyFont="1" applyFill="1" applyAlignment="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lignment horizontal="center" vertical="center"/>
    </xf>
    <xf numFmtId="0" fontId="32" fillId="0" borderId="127" xfId="0" quotePrefix="1" applyFont="1" applyBorder="1" applyAlignment="1">
      <alignment horizontal="center" vertical="center"/>
    </xf>
    <xf numFmtId="0" fontId="33" fillId="0" borderId="62" xfId="0" applyFont="1" applyBorder="1" applyAlignment="1">
      <alignment horizontal="left" vertical="center"/>
    </xf>
    <xf numFmtId="0" fontId="33" fillId="0" borderId="93" xfId="0" applyFont="1" applyBorder="1" applyAlignment="1">
      <alignment horizontal="left" vertical="center"/>
    </xf>
    <xf numFmtId="0" fontId="33" fillId="0" borderId="11" xfId="0" applyFont="1" applyBorder="1" applyAlignment="1">
      <alignment horizontal="left" vertical="center"/>
    </xf>
    <xf numFmtId="0" fontId="33" fillId="0" borderId="63" xfId="0" applyFont="1" applyBorder="1" applyAlignment="1">
      <alignment horizontal="left" vertical="center"/>
    </xf>
    <xf numFmtId="0" fontId="28" fillId="2" borderId="2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4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37" xfId="0" applyFont="1" applyBorder="1" applyAlignment="1">
      <alignment horizontal="left" vertical="center" wrapText="1"/>
    </xf>
    <xf numFmtId="0" fontId="28" fillId="0" borderId="114" xfId="0" applyFont="1" applyBorder="1" applyAlignment="1">
      <alignment horizontal="left" vertical="center" wrapText="1"/>
    </xf>
    <xf numFmtId="0" fontId="28" fillId="0" borderId="115" xfId="0" applyFont="1" applyBorder="1" applyAlignment="1">
      <alignment horizontal="left" vertical="center" wrapText="1"/>
    </xf>
    <xf numFmtId="0" fontId="36" fillId="5" borderId="22" xfId="0" applyFont="1" applyFill="1" applyBorder="1" applyAlignment="1">
      <alignment horizontal="center" vertical="center" wrapText="1"/>
    </xf>
    <xf numFmtId="0" fontId="36" fillId="5" borderId="44" xfId="0" applyFont="1" applyFill="1" applyBorder="1" applyAlignment="1">
      <alignment horizontal="center" vertical="center" wrapText="1"/>
    </xf>
    <xf numFmtId="176" fontId="23" fillId="2" borderId="5" xfId="0" applyNumberFormat="1" applyFont="1" applyFill="1" applyBorder="1">
      <alignment vertical="center"/>
    </xf>
    <xf numFmtId="176" fontId="23" fillId="2" borderId="6" xfId="0" applyNumberFormat="1" applyFont="1" applyFill="1" applyBorder="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5" xfId="0" applyFont="1" applyBorder="1" applyAlignment="1">
      <alignment horizontal="left" vertical="center" wrapText="1"/>
    </xf>
    <xf numFmtId="0" fontId="29" fillId="0" borderId="7" xfId="0" applyFont="1" applyBorder="1" applyAlignment="1">
      <alignment horizontal="left" vertical="center" wrapText="1"/>
    </xf>
    <xf numFmtId="0" fontId="27" fillId="0" borderId="124"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27" fillId="0" borderId="129" xfId="0" applyFont="1" applyBorder="1" applyAlignment="1">
      <alignment horizontal="left" vertical="center" wrapText="1"/>
    </xf>
    <xf numFmtId="0" fontId="27" fillId="0" borderId="43" xfId="0" applyFont="1" applyBorder="1" applyAlignment="1">
      <alignment horizontal="left" vertical="center" wrapText="1"/>
    </xf>
    <xf numFmtId="0" fontId="27" fillId="0" borderId="130" xfId="0" applyFont="1" applyBorder="1" applyAlignment="1">
      <alignment horizontal="left" vertical="center" wrapText="1"/>
    </xf>
    <xf numFmtId="0" fontId="82" fillId="0" borderId="151"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7"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98"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7" fillId="2" borderId="145" xfId="0" applyFont="1" applyFill="1" applyBorder="1" applyAlignment="1">
      <alignment horizontal="center" vertical="center" wrapText="1"/>
    </xf>
    <xf numFmtId="0" fontId="27" fillId="2" borderId="112" xfId="0" applyFont="1" applyFill="1" applyBorder="1" applyAlignment="1">
      <alignment horizontal="center" vertical="center" wrapText="1"/>
    </xf>
    <xf numFmtId="0" fontId="27"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44" xfId="0" applyFont="1" applyFill="1" applyBorder="1" applyAlignment="1">
      <alignment horizontal="left" vertical="center"/>
    </xf>
    <xf numFmtId="0" fontId="82" fillId="0" borderId="150" xfId="0" applyFont="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24"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9" fillId="3" borderId="88" xfId="0" applyFont="1" applyFill="1" applyBorder="1" applyAlignment="1">
      <alignment horizontal="center" vertical="center"/>
    </xf>
    <xf numFmtId="0" fontId="79" fillId="3" borderId="66"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8"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9" fillId="0" borderId="82"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9" fillId="0" borderId="97" xfId="0" applyFont="1" applyBorder="1" applyAlignment="1">
      <alignment horizontal="center" vertical="center"/>
    </xf>
    <xf numFmtId="0" fontId="19" fillId="0" borderId="94" xfId="0" applyFont="1" applyBorder="1" applyAlignment="1">
      <alignment horizontal="center" vertical="center"/>
    </xf>
    <xf numFmtId="0" fontId="19"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4" xfId="0" applyFont="1" applyFill="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176" fontId="23" fillId="0" borderId="2" xfId="0" applyNumberFormat="1" applyFont="1" applyBorder="1" applyAlignment="1">
      <alignment horizontal="right" vertical="center" shrinkToFit="1"/>
    </xf>
    <xf numFmtId="176" fontId="23" fillId="0" borderId="4" xfId="0" applyNumberFormat="1" applyFont="1" applyBorder="1" applyAlignment="1">
      <alignment horizontal="right" vertical="center" shrinkToFit="1"/>
    </xf>
    <xf numFmtId="0" fontId="36" fillId="2" borderId="35" xfId="0" applyFont="1" applyFill="1" applyBorder="1" applyAlignment="1">
      <alignment horizontal="left" vertical="center" wrapText="1"/>
    </xf>
    <xf numFmtId="0" fontId="36"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3" fillId="2" borderId="114" xfId="0" applyFont="1" applyFill="1" applyBorder="1" applyAlignment="1">
      <alignment horizontal="left" vertical="center" wrapText="1"/>
    </xf>
    <xf numFmtId="0" fontId="19" fillId="2" borderId="57" xfId="0" applyFont="1" applyFill="1" applyBorder="1" applyAlignment="1">
      <alignment horizontal="center" vertical="center" wrapText="1"/>
    </xf>
    <xf numFmtId="0" fontId="19" fillId="2" borderId="14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36" fillId="0" borderId="146" xfId="0" applyFont="1" applyBorder="1" applyAlignment="1">
      <alignment horizontal="center" vertical="center" wrapText="1"/>
    </xf>
    <xf numFmtId="0" fontId="36" fillId="0" borderId="113"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97" xfId="0" applyFont="1" applyBorder="1" applyAlignment="1">
      <alignment horizontal="center" vertical="center"/>
    </xf>
    <xf numFmtId="0" fontId="36" fillId="0" borderId="94" xfId="0" applyFont="1" applyBorder="1" applyAlignment="1">
      <alignment horizontal="center" vertical="center"/>
    </xf>
    <xf numFmtId="0" fontId="36"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lignment horizontal="right" vertical="center" shrinkToFit="1"/>
    </xf>
    <xf numFmtId="176" fontId="23" fillId="0" borderId="135" xfId="0" applyNumberFormat="1" applyFont="1" applyBorder="1" applyAlignment="1">
      <alignment horizontal="right" vertical="center" shrinkToFit="1"/>
    </xf>
    <xf numFmtId="0" fontId="29" fillId="2" borderId="65"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82" fillId="0" borderId="151"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4"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7" fillId="2" borderId="145" xfId="0" applyFont="1" applyFill="1" applyBorder="1" applyAlignment="1">
      <alignment vertical="center" wrapText="1"/>
    </xf>
    <xf numFmtId="0" fontId="27" fillId="2" borderId="112" xfId="0" applyFont="1" applyFill="1" applyBorder="1" applyAlignment="1">
      <alignment vertical="center" wrapText="1"/>
    </xf>
    <xf numFmtId="0" fontId="27" fillId="2" borderId="144" xfId="0" applyFont="1" applyFill="1" applyBorder="1" applyAlignment="1">
      <alignment vertical="center" wrapText="1"/>
    </xf>
    <xf numFmtId="0" fontId="19" fillId="2" borderId="13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4" xfId="0" applyFont="1" applyFill="1" applyBorder="1" applyAlignment="1">
      <alignment horizontal="center" vertical="center" wrapText="1"/>
    </xf>
    <xf numFmtId="0" fontId="19" fillId="2" borderId="117"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0" borderId="134" xfId="0" applyFont="1" applyBorder="1" applyAlignment="1">
      <alignment horizontal="center" vertical="center"/>
    </xf>
    <xf numFmtId="0" fontId="19" fillId="0" borderId="135"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7"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146" xfId="0" applyFont="1" applyFill="1" applyBorder="1" applyAlignment="1">
      <alignment horizontal="center" vertical="center"/>
    </xf>
    <xf numFmtId="0" fontId="19" fillId="2" borderId="113" xfId="0" applyFont="1" applyFill="1" applyBorder="1" applyAlignment="1">
      <alignment horizontal="center" vertical="center"/>
    </xf>
    <xf numFmtId="0" fontId="19" fillId="2" borderId="147" xfId="0" applyFont="1" applyFill="1" applyBorder="1" applyAlignment="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checked="Checked"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checked="Checked" fmlaLink="$AM$136" lockText="1" noThreeD="1"/>
</file>

<file path=xl/ctrlProps/ctrlProp23.xml><?xml version="1.0" encoding="utf-8"?>
<formControlPr xmlns="http://schemas.microsoft.com/office/spreadsheetml/2009/9/main" objectType="CheckBox" checked="Checked" fmlaLink="$AM$140" lockText="1" noThreeD="1"/>
</file>

<file path=xl/ctrlProps/ctrlProp24.xml><?xml version="1.0" encoding="utf-8"?>
<formControlPr xmlns="http://schemas.microsoft.com/office/spreadsheetml/2009/9/main" objectType="CheckBox" checked="Checked"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checked="Checked" fmlaLink="$AM$143" lockText="1" noThreeD="1"/>
</file>

<file path=xl/ctrlProps/ctrlProp27.xml><?xml version="1.0" encoding="utf-8"?>
<formControlPr xmlns="http://schemas.microsoft.com/office/spreadsheetml/2009/9/main" objectType="CheckBox" checked="Checked" fmlaLink="$AM$144" lockText="1" noThreeD="1"/>
</file>

<file path=xl/ctrlProps/ctrlProp28.xml><?xml version="1.0" encoding="utf-8"?>
<formControlPr xmlns="http://schemas.microsoft.com/office/spreadsheetml/2009/9/main" objectType="CheckBox" checked="Checked" fmlaLink="$AM$145" lockText="1" noThreeD="1"/>
</file>

<file path=xl/ctrlProps/ctrlProp29.xml><?xml version="1.0" encoding="utf-8"?>
<formControlPr xmlns="http://schemas.microsoft.com/office/spreadsheetml/2009/9/main" objectType="CheckBox" checked="Checked"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checked="Checked"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checked="Checked" fmlaLink="$AM$150" lockText="1" noThreeD="1"/>
</file>

<file path=xl/ctrlProps/ctrlProp34.xml><?xml version="1.0" encoding="utf-8"?>
<formControlPr xmlns="http://schemas.microsoft.com/office/spreadsheetml/2009/9/main" objectType="CheckBox" checked="Checked" fmlaLink="$AM$151" lockText="1" noThreeD="1"/>
</file>

<file path=xl/ctrlProps/ctrlProp35.xml><?xml version="1.0" encoding="utf-8"?>
<formControlPr xmlns="http://schemas.microsoft.com/office/spreadsheetml/2009/9/main" objectType="CheckBox" checked="Checked"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checked="Checked" fmlaLink="$AM$154" lockText="1" noThreeD="1"/>
</file>

<file path=xl/ctrlProps/ctrlProp38.xml><?xml version="1.0" encoding="utf-8"?>
<formControlPr xmlns="http://schemas.microsoft.com/office/spreadsheetml/2009/9/main" objectType="CheckBox" checked="Checked" fmlaLink="$AM$155" lockText="1" noThreeD="1"/>
</file>

<file path=xl/ctrlProps/ctrlProp39.xml><?xml version="1.0" encoding="utf-8"?>
<formControlPr xmlns="http://schemas.microsoft.com/office/spreadsheetml/2009/9/main" objectType="CheckBox" checked="Checked"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155" lockText="1" noThreeD="1"/>
</file>

<file path=xl/ctrlProps/ctrlProp41.xml><?xml version="1.0" encoding="utf-8"?>
<formControlPr xmlns="http://schemas.microsoft.com/office/spreadsheetml/2009/9/main" objectType="CheckBox" checked="Checked" fmlaLink="$AM$157" lockText="1" noThreeD="1"/>
</file>

<file path=xl/ctrlProps/ctrlProp42.xml><?xml version="1.0" encoding="utf-8"?>
<formControlPr xmlns="http://schemas.microsoft.com/office/spreadsheetml/2009/9/main" objectType="CheckBox" checked="Checked" fmlaLink="$AM$158" lockText="1" noThreeD="1"/>
</file>

<file path=xl/ctrlProps/ctrlProp43.xml><?xml version="1.0" encoding="utf-8"?>
<formControlPr xmlns="http://schemas.microsoft.com/office/spreadsheetml/2009/9/main" objectType="CheckBox" checked="Checked" fmlaLink="$AM$159" lockText="1" noThreeD="1"/>
</file>

<file path=xl/ctrlProps/ctrlProp44.xml><?xml version="1.0" encoding="utf-8"?>
<formControlPr xmlns="http://schemas.microsoft.com/office/spreadsheetml/2009/9/main" objectType="CheckBox" checked="Checked"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531734" y="688971"/>
          <a:ext cx="4238616" cy="8731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5601" y="1476375"/>
          <a:ext cx="94858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4100" y="37401500"/>
              <a:ext cx="1841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4100" y="38976300"/>
              <a:ext cx="1841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4100" y="37401500"/>
              <a:ext cx="1841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124</xdr:row>
          <xdr:rowOff>330200</xdr:rowOff>
        </xdr:from>
        <xdr:to>
          <xdr:col>2</xdr:col>
          <xdr:colOff>25400</xdr:colOff>
          <xdr:row>127</xdr:row>
          <xdr:rowOff>25400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4100" y="21691600"/>
              <a:ext cx="1841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4100" y="24231600"/>
              <a:ext cx="1841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900" y="27114500"/>
              <a:ext cx="18415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21281" y="262977"/>
          <a:ext cx="75530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7300" y="26657300"/>
              <a:ext cx="1841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7300" y="26657300"/>
              <a:ext cx="18415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203200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87</xdr:row>
          <xdr:rowOff>203200</xdr:rowOff>
        </xdr:from>
        <xdr:to>
          <xdr:col>3</xdr:col>
          <xdr:colOff>177800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94</xdr:row>
          <xdr:rowOff>25400</xdr:rowOff>
        </xdr:from>
        <xdr:to>
          <xdr:col>3</xdr:col>
          <xdr:colOff>177800</xdr:colOff>
          <xdr:row>94</xdr:row>
          <xdr:rowOff>254000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279400</xdr:rowOff>
        </xdr:from>
        <xdr:to>
          <xdr:col>8</xdr:col>
          <xdr:colOff>76200</xdr:colOff>
          <xdr:row>97</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241300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102</xdr:row>
          <xdr:rowOff>25400</xdr:rowOff>
        </xdr:from>
        <xdr:to>
          <xdr:col>14</xdr:col>
          <xdr:colOff>0</xdr:colOff>
          <xdr:row>103</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105</xdr:row>
          <xdr:rowOff>190500</xdr:rowOff>
        </xdr:from>
        <xdr:to>
          <xdr:col>2</xdr:col>
          <xdr:colOff>177800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63500</xdr:rowOff>
        </xdr:from>
        <xdr:to>
          <xdr:col>7</xdr:col>
          <xdr:colOff>76200</xdr:colOff>
          <xdr:row>108</xdr:row>
          <xdr:rowOff>292100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109</xdr:row>
          <xdr:rowOff>139700</xdr:rowOff>
        </xdr:from>
        <xdr:to>
          <xdr:col>7</xdr:col>
          <xdr:colOff>76200</xdr:colOff>
          <xdr:row>109</xdr:row>
          <xdr:rowOff>368300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110</xdr:row>
          <xdr:rowOff>127000</xdr:rowOff>
        </xdr:from>
        <xdr:to>
          <xdr:col>7</xdr:col>
          <xdr:colOff>63500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121</xdr:row>
          <xdr:rowOff>215900</xdr:rowOff>
        </xdr:from>
        <xdr:to>
          <xdr:col>3</xdr:col>
          <xdr:colOff>63500</xdr:colOff>
          <xdr:row>123</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122</xdr:row>
          <xdr:rowOff>190500</xdr:rowOff>
        </xdr:from>
        <xdr:to>
          <xdr:col>3</xdr:col>
          <xdr:colOff>63500</xdr:colOff>
          <xdr:row>124</xdr:row>
          <xdr:rowOff>25400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50800</xdr:rowOff>
        </xdr:from>
        <xdr:to>
          <xdr:col>3</xdr:col>
          <xdr:colOff>63500</xdr:colOff>
          <xdr:row>124</xdr:row>
          <xdr:rowOff>292100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330200</xdr:rowOff>
        </xdr:from>
        <xdr:to>
          <xdr:col>3</xdr:col>
          <xdr:colOff>63500</xdr:colOff>
          <xdr:row>125</xdr:row>
          <xdr:rowOff>215900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64031" y="121831"/>
          <a:ext cx="6827995" cy="28066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88900</xdr:colOff>
          <xdr:row>66</xdr:row>
          <xdr:rowOff>12700</xdr:rowOff>
        </xdr:from>
        <xdr:to>
          <xdr:col>3</xdr:col>
          <xdr:colOff>177800</xdr:colOff>
          <xdr:row>66</xdr:row>
          <xdr:rowOff>254000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215900</xdr:rowOff>
        </xdr:from>
        <xdr:to>
          <xdr:col>6</xdr:col>
          <xdr:colOff>88900</xdr:colOff>
          <xdr:row>29</xdr:row>
          <xdr:rowOff>12700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215900</xdr:rowOff>
        </xdr:from>
        <xdr:to>
          <xdr:col>6</xdr:col>
          <xdr:colOff>88900</xdr:colOff>
          <xdr:row>30</xdr:row>
          <xdr:rowOff>12700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54100" y="37401500"/>
              <a:ext cx="1841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54100" y="37401500"/>
              <a:ext cx="1841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54100" y="37401500"/>
              <a:ext cx="1841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54100" y="37401500"/>
              <a:ext cx="1841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54100" y="37401500"/>
              <a:ext cx="1841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54100" y="37401500"/>
              <a:ext cx="1841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54100" y="35474275"/>
              <a:ext cx="184150" cy="177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54100" y="37084000"/>
              <a:ext cx="18415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54100" y="32829500"/>
              <a:ext cx="18415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54100" y="37084000"/>
              <a:ext cx="18415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54100" y="32829500"/>
              <a:ext cx="18415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54100" y="37084000"/>
              <a:ext cx="18415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54100" y="32829500"/>
              <a:ext cx="18415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54100" y="35474275"/>
              <a:ext cx="184150" cy="177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54100" y="37084000"/>
              <a:ext cx="18415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54100" y="35474275"/>
              <a:ext cx="184150" cy="177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54100" y="37084000"/>
              <a:ext cx="184150" cy="1651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54100" y="32829500"/>
              <a:ext cx="18415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54100" y="32829500"/>
              <a:ext cx="18415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54100" y="32829500"/>
              <a:ext cx="184150" cy="462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165100</xdr:rowOff>
        </xdr:from>
        <xdr:to>
          <xdr:col>6</xdr:col>
          <xdr:colOff>0</xdr:colOff>
          <xdr:row>137</xdr:row>
          <xdr:rowOff>25400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25400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25400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25400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241300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292100</xdr:rowOff>
        </xdr:from>
        <xdr:to>
          <xdr:col>6</xdr:col>
          <xdr:colOff>0</xdr:colOff>
          <xdr:row>141</xdr:row>
          <xdr:rowOff>25400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139700</xdr:rowOff>
        </xdr:from>
        <xdr:to>
          <xdr:col>6</xdr:col>
          <xdr:colOff>0</xdr:colOff>
          <xdr:row>142</xdr:row>
          <xdr:rowOff>25400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165100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177800</xdr:rowOff>
        </xdr:from>
        <xdr:to>
          <xdr:col>6</xdr:col>
          <xdr:colOff>0</xdr:colOff>
          <xdr:row>144</xdr:row>
          <xdr:rowOff>50800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25400</xdr:rowOff>
        </xdr:from>
        <xdr:to>
          <xdr:col>6</xdr:col>
          <xdr:colOff>0</xdr:colOff>
          <xdr:row>144</xdr:row>
          <xdr:rowOff>241300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25400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25400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25400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54100" y="35474275"/>
              <a:ext cx="1841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54100" y="37084000"/>
              <a:ext cx="18415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54100" y="35474275"/>
              <a:ext cx="1841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54100" y="37084000"/>
              <a:ext cx="18415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54100" y="35474275"/>
              <a:ext cx="1841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54100" y="37084000"/>
              <a:ext cx="184150" cy="317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25400</xdr:rowOff>
        </xdr:from>
        <xdr:to>
          <xdr:col>6</xdr:col>
          <xdr:colOff>0</xdr:colOff>
          <xdr:row>148</xdr:row>
          <xdr:rowOff>241300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254000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165100</xdr:rowOff>
        </xdr:from>
        <xdr:to>
          <xdr:col>6</xdr:col>
          <xdr:colOff>0</xdr:colOff>
          <xdr:row>151</xdr:row>
          <xdr:rowOff>50800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165100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177800</xdr:rowOff>
        </xdr:from>
        <xdr:to>
          <xdr:col>6</xdr:col>
          <xdr:colOff>0</xdr:colOff>
          <xdr:row>153</xdr:row>
          <xdr:rowOff>50800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25400</xdr:rowOff>
        </xdr:from>
        <xdr:to>
          <xdr:col>6</xdr:col>
          <xdr:colOff>0</xdr:colOff>
          <xdr:row>153</xdr:row>
          <xdr:rowOff>215900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254000</xdr:rowOff>
        </xdr:from>
        <xdr:to>
          <xdr:col>6</xdr:col>
          <xdr:colOff>0</xdr:colOff>
          <xdr:row>155</xdr:row>
          <xdr:rowOff>25400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139700</xdr:rowOff>
        </xdr:from>
        <xdr:to>
          <xdr:col>6</xdr:col>
          <xdr:colOff>0</xdr:colOff>
          <xdr:row>156</xdr:row>
          <xdr:rowOff>25400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139700</xdr:rowOff>
        </xdr:from>
        <xdr:to>
          <xdr:col>6</xdr:col>
          <xdr:colOff>0</xdr:colOff>
          <xdr:row>157</xdr:row>
          <xdr:rowOff>25400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139700</xdr:rowOff>
        </xdr:from>
        <xdr:to>
          <xdr:col>6</xdr:col>
          <xdr:colOff>0</xdr:colOff>
          <xdr:row>157</xdr:row>
          <xdr:rowOff>25400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139700</xdr:rowOff>
        </xdr:from>
        <xdr:to>
          <xdr:col>6</xdr:col>
          <xdr:colOff>0</xdr:colOff>
          <xdr:row>158</xdr:row>
          <xdr:rowOff>25400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139700</xdr:rowOff>
        </xdr:from>
        <xdr:to>
          <xdr:col>6</xdr:col>
          <xdr:colOff>0</xdr:colOff>
          <xdr:row>159</xdr:row>
          <xdr:rowOff>25400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139700</xdr:rowOff>
        </xdr:from>
        <xdr:to>
          <xdr:col>6</xdr:col>
          <xdr:colOff>0</xdr:colOff>
          <xdr:row>160</xdr:row>
          <xdr:rowOff>25400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73232" y="830999"/>
          <a:ext cx="7088179" cy="1375522"/>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03161" y="124239"/>
          <a:ext cx="11066006" cy="1784115"/>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topLeftCell="A45" zoomScaleNormal="100" zoomScaleSheetLayoutView="100" workbookViewId="0">
      <selection activeCell="Y54" sqref="Y54"/>
    </sheetView>
  </sheetViews>
  <sheetFormatPr baseColWidth="10" defaultColWidth="9" defaultRowHeight="20" customHeight="1"/>
  <cols>
    <col min="1" max="1" width="4.6640625" customWidth="1"/>
    <col min="2" max="2" width="11" customWidth="1"/>
    <col min="3" max="12" width="2.6640625" customWidth="1"/>
    <col min="13" max="17" width="2.83203125" customWidth="1"/>
    <col min="18" max="22" width="2.6640625" customWidth="1"/>
    <col min="23" max="23" width="14.1640625" customWidth="1"/>
    <col min="24" max="24" width="25" customWidth="1"/>
    <col min="25" max="25" width="30.83203125" customWidth="1"/>
    <col min="26" max="26" width="8.6640625" customWidth="1"/>
    <col min="27" max="27" width="9.1640625" customWidth="1"/>
    <col min="28" max="28" width="7.6640625" customWidth="1"/>
    <col min="29" max="29" width="9" hidden="1" customWidth="1"/>
  </cols>
  <sheetData>
    <row r="1" spans="1:29" ht="20" customHeight="1">
      <c r="A1" s="305" t="s">
        <v>1998</v>
      </c>
      <c r="AC1" t="s">
        <v>24</v>
      </c>
    </row>
    <row r="2" spans="1:29" ht="11.25" customHeight="1">
      <c r="A2" s="306"/>
    </row>
    <row r="3" spans="1:29" s="307" customFormat="1" ht="24" customHeight="1">
      <c r="A3" s="502" t="s">
        <v>84</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9" s="307" customFormat="1" ht="30.75" customHeight="1">
      <c r="A4" s="524" t="s">
        <v>85</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308"/>
    </row>
    <row r="5" spans="1:29" ht="9.75" customHeight="1">
      <c r="A5" s="307"/>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29" ht="14.25" customHeight="1">
      <c r="A6" s="525" t="s">
        <v>2091</v>
      </c>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310"/>
    </row>
    <row r="7" spans="1:29" ht="20" customHeight="1">
      <c r="A7" s="31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row>
    <row r="8" spans="1:29" ht="20" customHeight="1">
      <c r="A8" s="311"/>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row>
    <row r="9" spans="1:29" ht="20" customHeight="1">
      <c r="A9" s="311"/>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row>
    <row r="10" spans="1:29" ht="20" customHeight="1">
      <c r="A10" s="311"/>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row>
    <row r="11" spans="1:29" ht="20" customHeight="1">
      <c r="A11" s="31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row>
    <row r="12" spans="1:29" ht="20" customHeight="1">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row>
    <row r="13" spans="1:29" ht="19.5" customHeight="1">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row>
    <row r="14" spans="1:29" ht="51.75" customHeight="1">
      <c r="A14" s="502" t="s">
        <v>2097</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310"/>
    </row>
    <row r="15" spans="1:29" ht="13.5" customHeight="1">
      <c r="A15" s="307"/>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row>
    <row r="16" spans="1:29" ht="13.5" customHeight="1">
      <c r="A16" s="307"/>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row>
    <row r="17" spans="1:27" ht="13.5" customHeight="1">
      <c r="A17" s="307"/>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row>
    <row r="18" spans="1:27" ht="13.5" customHeight="1">
      <c r="A18" s="307"/>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row>
    <row r="19" spans="1:27" ht="13.5" customHeight="1">
      <c r="A19" s="307"/>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row>
    <row r="20" spans="1:27" ht="13.5" customHeight="1">
      <c r="A20" s="307"/>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row>
    <row r="21" spans="1:27" ht="13.5" customHeight="1">
      <c r="A21" s="307"/>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row>
    <row r="22" spans="1:27" ht="13.5" customHeight="1">
      <c r="A22" s="307"/>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row>
    <row r="23" spans="1:27" ht="13.5" customHeight="1">
      <c r="A23" s="307"/>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row>
    <row r="24" spans="1:27" ht="13.5" customHeight="1">
      <c r="A24" s="307"/>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row>
    <row r="25" spans="1:27" ht="13.5" customHeight="1">
      <c r="A25" s="307"/>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row>
    <row r="26" spans="1:27" ht="13.5" customHeight="1">
      <c r="A26" s="307"/>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row>
    <row r="27" spans="1:27" ht="13.5" customHeight="1">
      <c r="A27" s="307"/>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row>
    <row r="28" spans="1:27" ht="13.5" customHeight="1">
      <c r="A28" s="307"/>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row>
    <row r="29" spans="1:27" ht="10.5" customHeight="1">
      <c r="A29" s="307"/>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row>
    <row r="30" spans="1:27" ht="19.5" customHeight="1">
      <c r="A30" s="312" t="s">
        <v>39</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row>
    <row r="31" spans="1:27" ht="20" customHeight="1" thickBot="1">
      <c r="A31" s="309"/>
      <c r="B31" s="307" t="s">
        <v>1997</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row>
    <row r="32" spans="1:27" ht="20" customHeight="1" thickBot="1">
      <c r="A32" s="309"/>
      <c r="B32" s="313" t="s">
        <v>65</v>
      </c>
      <c r="C32" s="528" t="s">
        <v>2302</v>
      </c>
      <c r="D32" s="529"/>
      <c r="E32" s="529"/>
      <c r="F32" s="529"/>
      <c r="G32" s="529"/>
      <c r="H32" s="529"/>
      <c r="I32" s="529"/>
      <c r="J32" s="529"/>
      <c r="K32" s="529"/>
      <c r="L32" s="530"/>
      <c r="M32" s="309"/>
      <c r="N32" s="309"/>
      <c r="O32" s="309"/>
      <c r="P32" s="309"/>
      <c r="Q32" s="309"/>
      <c r="R32" s="309"/>
      <c r="S32" s="309"/>
      <c r="T32" s="309"/>
      <c r="U32" s="309"/>
      <c r="V32" s="309"/>
      <c r="W32" s="309"/>
      <c r="X32" s="309"/>
      <c r="Y32" s="309"/>
      <c r="Z32" s="309"/>
      <c r="AA32" s="309"/>
    </row>
    <row r="33" spans="1:29" ht="1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row>
    <row r="34" spans="1:29" ht="20" customHeight="1">
      <c r="A34" s="312" t="s">
        <v>40</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row>
    <row r="35" spans="1:29" ht="20" customHeight="1" thickBot="1">
      <c r="A35" s="309"/>
      <c r="B35" s="307" t="s">
        <v>64</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row>
    <row r="36" spans="1:29" ht="20" customHeight="1">
      <c r="A36" s="309"/>
      <c r="B36" s="314" t="s">
        <v>22</v>
      </c>
      <c r="C36" s="503" t="s">
        <v>0</v>
      </c>
      <c r="D36" s="503"/>
      <c r="E36" s="503"/>
      <c r="F36" s="503"/>
      <c r="G36" s="503"/>
      <c r="H36" s="503"/>
      <c r="I36" s="503"/>
      <c r="J36" s="503"/>
      <c r="K36" s="503"/>
      <c r="L36" s="504"/>
      <c r="M36" s="531" t="s">
        <v>2303</v>
      </c>
      <c r="N36" s="532"/>
      <c r="O36" s="532"/>
      <c r="P36" s="532"/>
      <c r="Q36" s="532"/>
      <c r="R36" s="532"/>
      <c r="S36" s="532"/>
      <c r="T36" s="532"/>
      <c r="U36" s="532"/>
      <c r="V36" s="532"/>
      <c r="W36" s="533"/>
      <c r="X36" s="534"/>
      <c r="Y36" s="309"/>
      <c r="Z36" s="309"/>
      <c r="AA36" s="309"/>
    </row>
    <row r="37" spans="1:29" ht="20" customHeight="1" thickBot="1">
      <c r="A37" s="309"/>
      <c r="B37" s="315"/>
      <c r="C37" s="503" t="s">
        <v>25</v>
      </c>
      <c r="D37" s="503"/>
      <c r="E37" s="503"/>
      <c r="F37" s="503"/>
      <c r="G37" s="503"/>
      <c r="H37" s="503"/>
      <c r="I37" s="503"/>
      <c r="J37" s="503"/>
      <c r="K37" s="503"/>
      <c r="L37" s="504"/>
      <c r="M37" s="519" t="s">
        <v>2304</v>
      </c>
      <c r="N37" s="520"/>
      <c r="O37" s="520"/>
      <c r="P37" s="520"/>
      <c r="Q37" s="520"/>
      <c r="R37" s="520"/>
      <c r="S37" s="520"/>
      <c r="T37" s="520"/>
      <c r="U37" s="514"/>
      <c r="V37" s="514"/>
      <c r="W37" s="515"/>
      <c r="X37" s="516"/>
      <c r="Y37" s="309"/>
      <c r="Z37" s="309"/>
      <c r="AA37" s="309"/>
      <c r="AC37" t="s">
        <v>26</v>
      </c>
    </row>
    <row r="38" spans="1:29" ht="20" customHeight="1" thickBot="1">
      <c r="A38" s="309"/>
      <c r="B38" s="314" t="s">
        <v>27</v>
      </c>
      <c r="C38" s="503" t="s">
        <v>28</v>
      </c>
      <c r="D38" s="503"/>
      <c r="E38" s="503"/>
      <c r="F38" s="503"/>
      <c r="G38" s="503"/>
      <c r="H38" s="503"/>
      <c r="I38" s="503"/>
      <c r="J38" s="503"/>
      <c r="K38" s="503"/>
      <c r="L38" s="504"/>
      <c r="M38" s="1">
        <v>4</v>
      </c>
      <c r="N38" s="2">
        <v>4</v>
      </c>
      <c r="O38" s="2">
        <v>1</v>
      </c>
      <c r="P38" s="316" t="s">
        <v>66</v>
      </c>
      <c r="Q38" s="2">
        <v>0</v>
      </c>
      <c r="R38" s="2">
        <v>3</v>
      </c>
      <c r="S38" s="2">
        <v>1</v>
      </c>
      <c r="T38" s="3">
        <v>2</v>
      </c>
      <c r="U38" s="317"/>
      <c r="V38" s="318"/>
      <c r="W38" s="318"/>
      <c r="X38" s="318"/>
      <c r="Y38" s="309"/>
      <c r="Z38" s="309"/>
      <c r="AA38" s="309"/>
      <c r="AC38" t="str">
        <f>CONCATENATE(M38,N38,O38,P38,Q38,R38,S38,T38)</f>
        <v>441－0312</v>
      </c>
    </row>
    <row r="39" spans="1:29" ht="20" customHeight="1">
      <c r="A39" s="309"/>
      <c r="B39" s="319"/>
      <c r="C39" s="503" t="s">
        <v>29</v>
      </c>
      <c r="D39" s="503"/>
      <c r="E39" s="503"/>
      <c r="F39" s="503"/>
      <c r="G39" s="503"/>
      <c r="H39" s="503"/>
      <c r="I39" s="503"/>
      <c r="J39" s="503"/>
      <c r="K39" s="503"/>
      <c r="L39" s="504"/>
      <c r="M39" s="519" t="s">
        <v>2305</v>
      </c>
      <c r="N39" s="520"/>
      <c r="O39" s="520"/>
      <c r="P39" s="520"/>
      <c r="Q39" s="520"/>
      <c r="R39" s="520"/>
      <c r="S39" s="520"/>
      <c r="T39" s="520"/>
      <c r="U39" s="506"/>
      <c r="V39" s="506"/>
      <c r="W39" s="507"/>
      <c r="X39" s="508"/>
      <c r="Y39" s="309"/>
      <c r="Z39" s="309"/>
      <c r="AA39" s="309"/>
    </row>
    <row r="40" spans="1:29" ht="20" customHeight="1">
      <c r="A40" s="309"/>
      <c r="B40" s="315"/>
      <c r="C40" s="503" t="s">
        <v>30</v>
      </c>
      <c r="D40" s="503"/>
      <c r="E40" s="503"/>
      <c r="F40" s="503"/>
      <c r="G40" s="503"/>
      <c r="H40" s="503"/>
      <c r="I40" s="503"/>
      <c r="J40" s="503"/>
      <c r="K40" s="503"/>
      <c r="L40" s="504"/>
      <c r="M40" s="519"/>
      <c r="N40" s="520"/>
      <c r="O40" s="520"/>
      <c r="P40" s="520"/>
      <c r="Q40" s="520"/>
      <c r="R40" s="520"/>
      <c r="S40" s="520"/>
      <c r="T40" s="520"/>
      <c r="U40" s="520"/>
      <c r="V40" s="520"/>
      <c r="W40" s="521"/>
      <c r="X40" s="522"/>
      <c r="Y40" s="309"/>
      <c r="Z40" s="309"/>
      <c r="AA40" s="309"/>
    </row>
    <row r="41" spans="1:29" ht="20" customHeight="1">
      <c r="A41" s="309"/>
      <c r="B41" s="314" t="s">
        <v>31</v>
      </c>
      <c r="C41" s="503" t="s">
        <v>32</v>
      </c>
      <c r="D41" s="503"/>
      <c r="E41" s="503"/>
      <c r="F41" s="503"/>
      <c r="G41" s="503"/>
      <c r="H41" s="503"/>
      <c r="I41" s="503"/>
      <c r="J41" s="503"/>
      <c r="K41" s="503"/>
      <c r="L41" s="504"/>
      <c r="M41" s="519" t="s">
        <v>2306</v>
      </c>
      <c r="N41" s="520"/>
      <c r="O41" s="520"/>
      <c r="P41" s="520"/>
      <c r="Q41" s="520"/>
      <c r="R41" s="520"/>
      <c r="S41" s="520"/>
      <c r="T41" s="520"/>
      <c r="U41" s="520"/>
      <c r="V41" s="520"/>
      <c r="W41" s="521"/>
      <c r="X41" s="522"/>
      <c r="Y41" s="309"/>
      <c r="Z41" s="309"/>
      <c r="AA41" s="309"/>
    </row>
    <row r="42" spans="1:29" ht="20" customHeight="1">
      <c r="A42" s="309"/>
      <c r="B42" s="315"/>
      <c r="C42" s="503" t="s">
        <v>33</v>
      </c>
      <c r="D42" s="503"/>
      <c r="E42" s="503"/>
      <c r="F42" s="503"/>
      <c r="G42" s="503"/>
      <c r="H42" s="503"/>
      <c r="I42" s="503"/>
      <c r="J42" s="503"/>
      <c r="K42" s="503"/>
      <c r="L42" s="504"/>
      <c r="M42" s="513" t="s">
        <v>2307</v>
      </c>
      <c r="N42" s="514"/>
      <c r="O42" s="514"/>
      <c r="P42" s="514"/>
      <c r="Q42" s="514"/>
      <c r="R42" s="514"/>
      <c r="S42" s="514"/>
      <c r="T42" s="514"/>
      <c r="U42" s="514"/>
      <c r="V42" s="514"/>
      <c r="W42" s="515"/>
      <c r="X42" s="516"/>
      <c r="Y42" s="309"/>
      <c r="Z42" s="309"/>
      <c r="AA42" s="309"/>
    </row>
    <row r="43" spans="1:29" ht="20" customHeight="1">
      <c r="A43" s="309"/>
      <c r="B43" s="517" t="s">
        <v>34</v>
      </c>
      <c r="C43" s="503" t="s">
        <v>35</v>
      </c>
      <c r="D43" s="503"/>
      <c r="E43" s="503"/>
      <c r="F43" s="503"/>
      <c r="G43" s="503"/>
      <c r="H43" s="503"/>
      <c r="I43" s="503"/>
      <c r="J43" s="503"/>
      <c r="K43" s="503"/>
      <c r="L43" s="504"/>
      <c r="M43" s="519" t="s">
        <v>2308</v>
      </c>
      <c r="N43" s="520"/>
      <c r="O43" s="520"/>
      <c r="P43" s="520"/>
      <c r="Q43" s="520"/>
      <c r="R43" s="520"/>
      <c r="S43" s="520"/>
      <c r="T43" s="520"/>
      <c r="U43" s="520"/>
      <c r="V43" s="520"/>
      <c r="W43" s="521"/>
      <c r="X43" s="522"/>
      <c r="Y43" s="309"/>
      <c r="Z43" s="309"/>
      <c r="AA43" s="309"/>
    </row>
    <row r="44" spans="1:29" ht="20" customHeight="1">
      <c r="A44" s="309"/>
      <c r="B44" s="518"/>
      <c r="C44" s="523" t="s">
        <v>33</v>
      </c>
      <c r="D44" s="523"/>
      <c r="E44" s="523"/>
      <c r="F44" s="523"/>
      <c r="G44" s="523"/>
      <c r="H44" s="523"/>
      <c r="I44" s="523"/>
      <c r="J44" s="523"/>
      <c r="K44" s="523"/>
      <c r="L44" s="523"/>
      <c r="M44" s="519" t="s">
        <v>2309</v>
      </c>
      <c r="N44" s="520"/>
      <c r="O44" s="520"/>
      <c r="P44" s="520"/>
      <c r="Q44" s="520"/>
      <c r="R44" s="520"/>
      <c r="S44" s="520"/>
      <c r="T44" s="520"/>
      <c r="U44" s="520"/>
      <c r="V44" s="520"/>
      <c r="W44" s="521"/>
      <c r="X44" s="522"/>
      <c r="Y44" s="309"/>
      <c r="Z44" s="309"/>
      <c r="AA44" s="309"/>
    </row>
    <row r="45" spans="1:29" ht="20" customHeight="1">
      <c r="A45" s="309"/>
      <c r="B45" s="314" t="s">
        <v>20</v>
      </c>
      <c r="C45" s="503" t="s">
        <v>8</v>
      </c>
      <c r="D45" s="503"/>
      <c r="E45" s="503"/>
      <c r="F45" s="503"/>
      <c r="G45" s="503"/>
      <c r="H45" s="503"/>
      <c r="I45" s="503"/>
      <c r="J45" s="503"/>
      <c r="K45" s="503"/>
      <c r="L45" s="504"/>
      <c r="M45" s="505" t="s">
        <v>2310</v>
      </c>
      <c r="N45" s="506"/>
      <c r="O45" s="506"/>
      <c r="P45" s="506"/>
      <c r="Q45" s="506"/>
      <c r="R45" s="506"/>
      <c r="S45" s="506"/>
      <c r="T45" s="506"/>
      <c r="U45" s="506"/>
      <c r="V45" s="506"/>
      <c r="W45" s="507"/>
      <c r="X45" s="508"/>
      <c r="Y45" s="309"/>
      <c r="Z45" s="309"/>
      <c r="AA45" s="309"/>
    </row>
    <row r="46" spans="1:29" ht="20" customHeight="1" thickBot="1">
      <c r="A46" s="309"/>
      <c r="B46" s="320"/>
      <c r="C46" s="503" t="s">
        <v>21</v>
      </c>
      <c r="D46" s="503"/>
      <c r="E46" s="503"/>
      <c r="F46" s="503"/>
      <c r="G46" s="503"/>
      <c r="H46" s="503"/>
      <c r="I46" s="503"/>
      <c r="J46" s="503"/>
      <c r="K46" s="503"/>
      <c r="L46" s="504"/>
      <c r="M46" s="509" t="s">
        <v>2311</v>
      </c>
      <c r="N46" s="510"/>
      <c r="O46" s="510"/>
      <c r="P46" s="510"/>
      <c r="Q46" s="510"/>
      <c r="R46" s="510"/>
      <c r="S46" s="510"/>
      <c r="T46" s="510"/>
      <c r="U46" s="510"/>
      <c r="V46" s="510"/>
      <c r="W46" s="511"/>
      <c r="X46" s="512"/>
      <c r="Y46" s="309"/>
      <c r="Z46" s="309"/>
      <c r="AA46" s="309"/>
    </row>
    <row r="47" spans="1:29" ht="16.5" customHeight="1">
      <c r="A47" s="309"/>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row>
    <row r="48" spans="1:29" ht="20" customHeight="1">
      <c r="A48" s="312" t="s">
        <v>70</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row>
    <row r="49" spans="1:27" ht="15">
      <c r="A49" s="309"/>
      <c r="B49" s="307" t="s">
        <v>2090</v>
      </c>
      <c r="C49" s="309"/>
      <c r="D49" s="309"/>
      <c r="E49" s="309"/>
      <c r="F49" s="309"/>
      <c r="G49" s="309"/>
      <c r="H49" s="309"/>
      <c r="I49" s="309"/>
      <c r="J49" s="309"/>
      <c r="K49" s="309"/>
      <c r="L49" s="309"/>
      <c r="M49" s="309"/>
      <c r="N49" s="309"/>
      <c r="O49" s="309"/>
      <c r="P49" s="309"/>
      <c r="Q49" s="309"/>
      <c r="R49" s="309"/>
      <c r="S49" s="309"/>
      <c r="T49" s="309"/>
      <c r="U49" s="309"/>
      <c r="V49" s="309"/>
      <c r="W49" s="309"/>
      <c r="X49" s="321"/>
      <c r="Y49" s="309"/>
      <c r="Z49" s="309"/>
      <c r="AA49" s="309"/>
    </row>
    <row r="50" spans="1:27" ht="14">
      <c r="A50" s="309"/>
      <c r="B50" s="322"/>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309"/>
      <c r="B51" s="487" t="s">
        <v>36</v>
      </c>
      <c r="C51" s="486" t="s">
        <v>2112</v>
      </c>
      <c r="D51" s="487"/>
      <c r="E51" s="487"/>
      <c r="F51" s="487"/>
      <c r="G51" s="487"/>
      <c r="H51" s="487"/>
      <c r="I51" s="487"/>
      <c r="J51" s="487"/>
      <c r="K51" s="487"/>
      <c r="L51" s="487"/>
      <c r="M51" s="487" t="s">
        <v>37</v>
      </c>
      <c r="N51" s="487"/>
      <c r="O51" s="487"/>
      <c r="P51" s="487"/>
      <c r="Q51" s="487"/>
      <c r="R51" s="496" t="s">
        <v>43</v>
      </c>
      <c r="S51" s="497"/>
      <c r="T51" s="497"/>
      <c r="U51" s="497"/>
      <c r="V51" s="497"/>
      <c r="W51" s="498"/>
      <c r="X51" s="487" t="s">
        <v>38</v>
      </c>
      <c r="Y51" s="526" t="s">
        <v>6</v>
      </c>
      <c r="Z51" s="323"/>
      <c r="AA51" s="323"/>
    </row>
    <row r="52" spans="1:27" ht="28.5" customHeight="1" thickBot="1">
      <c r="A52" s="309"/>
      <c r="B52" s="487"/>
      <c r="C52" s="488"/>
      <c r="D52" s="488"/>
      <c r="E52" s="488"/>
      <c r="F52" s="488"/>
      <c r="G52" s="488"/>
      <c r="H52" s="488"/>
      <c r="I52" s="488"/>
      <c r="J52" s="488"/>
      <c r="K52" s="488"/>
      <c r="L52" s="488"/>
      <c r="M52" s="488"/>
      <c r="N52" s="488"/>
      <c r="O52" s="488"/>
      <c r="P52" s="488"/>
      <c r="Q52" s="488"/>
      <c r="R52" s="492" t="s">
        <v>44</v>
      </c>
      <c r="S52" s="488"/>
      <c r="T52" s="488"/>
      <c r="U52" s="488"/>
      <c r="V52" s="488"/>
      <c r="W52" s="324" t="s">
        <v>45</v>
      </c>
      <c r="X52" s="488"/>
      <c r="Y52" s="527"/>
      <c r="Z52" s="321"/>
      <c r="AA52" s="321"/>
    </row>
    <row r="53" spans="1:27" ht="34" customHeight="1">
      <c r="A53" s="309"/>
      <c r="B53" s="325">
        <v>1</v>
      </c>
      <c r="C53" s="499" t="s">
        <v>2312</v>
      </c>
      <c r="D53" s="500"/>
      <c r="E53" s="500"/>
      <c r="F53" s="500"/>
      <c r="G53" s="500"/>
      <c r="H53" s="500"/>
      <c r="I53" s="500"/>
      <c r="J53" s="500"/>
      <c r="K53" s="500"/>
      <c r="L53" s="501"/>
      <c r="M53" s="493" t="s">
        <v>2302</v>
      </c>
      <c r="N53" s="494"/>
      <c r="O53" s="494"/>
      <c r="P53" s="494"/>
      <c r="Q53" s="495"/>
      <c r="R53" s="476" t="s">
        <v>1133</v>
      </c>
      <c r="S53" s="477"/>
      <c r="T53" s="477"/>
      <c r="U53" s="477"/>
      <c r="V53" s="478"/>
      <c r="W53" s="72" t="s">
        <v>1141</v>
      </c>
      <c r="X53" s="73" t="s">
        <v>2313</v>
      </c>
      <c r="Y53" s="5" t="s">
        <v>2132</v>
      </c>
      <c r="Z53" s="326"/>
      <c r="AA53" s="327"/>
    </row>
    <row r="54" spans="1:27" ht="34" customHeight="1">
      <c r="A54" s="309"/>
      <c r="B54" s="328">
        <f>B53+1</f>
        <v>2</v>
      </c>
      <c r="C54" s="483"/>
      <c r="D54" s="484"/>
      <c r="E54" s="484"/>
      <c r="F54" s="484"/>
      <c r="G54" s="484"/>
      <c r="H54" s="484"/>
      <c r="I54" s="484"/>
      <c r="J54" s="484"/>
      <c r="K54" s="484"/>
      <c r="L54" s="485"/>
      <c r="M54" s="489"/>
      <c r="N54" s="490"/>
      <c r="O54" s="490"/>
      <c r="P54" s="490"/>
      <c r="Q54" s="491"/>
      <c r="R54" s="476"/>
      <c r="S54" s="477"/>
      <c r="T54" s="477"/>
      <c r="U54" s="477"/>
      <c r="V54" s="478"/>
      <c r="W54" s="67"/>
      <c r="X54" s="4"/>
      <c r="Y54" s="5"/>
      <c r="Z54" s="326"/>
      <c r="AA54" s="327"/>
    </row>
    <row r="55" spans="1:27" ht="34" customHeight="1">
      <c r="A55" s="309"/>
      <c r="B55" s="328">
        <f t="shared" ref="B55:B118" si="0">B54+1</f>
        <v>3</v>
      </c>
      <c r="C55" s="483"/>
      <c r="D55" s="484"/>
      <c r="E55" s="484"/>
      <c r="F55" s="484"/>
      <c r="G55" s="484"/>
      <c r="H55" s="484"/>
      <c r="I55" s="484"/>
      <c r="J55" s="484"/>
      <c r="K55" s="484"/>
      <c r="L55" s="485"/>
      <c r="M55" s="476"/>
      <c r="N55" s="477"/>
      <c r="O55" s="477"/>
      <c r="P55" s="477"/>
      <c r="Q55" s="478"/>
      <c r="R55" s="476"/>
      <c r="S55" s="477"/>
      <c r="T55" s="477"/>
      <c r="U55" s="477"/>
      <c r="V55" s="478"/>
      <c r="W55" s="67"/>
      <c r="X55" s="4"/>
      <c r="Y55" s="5"/>
      <c r="Z55" s="326"/>
      <c r="AA55" s="327"/>
    </row>
    <row r="56" spans="1:27" ht="34" customHeight="1">
      <c r="A56" s="309"/>
      <c r="B56" s="328">
        <f t="shared" si="0"/>
        <v>4</v>
      </c>
      <c r="C56" s="483"/>
      <c r="D56" s="484"/>
      <c r="E56" s="484"/>
      <c r="F56" s="484"/>
      <c r="G56" s="484"/>
      <c r="H56" s="484"/>
      <c r="I56" s="484"/>
      <c r="J56" s="484"/>
      <c r="K56" s="484"/>
      <c r="L56" s="485"/>
      <c r="M56" s="476"/>
      <c r="N56" s="477"/>
      <c r="O56" s="477"/>
      <c r="P56" s="477"/>
      <c r="Q56" s="478"/>
      <c r="R56" s="476"/>
      <c r="S56" s="477"/>
      <c r="T56" s="477"/>
      <c r="U56" s="477"/>
      <c r="V56" s="478"/>
      <c r="W56" s="67"/>
      <c r="X56" s="4"/>
      <c r="Y56" s="5"/>
      <c r="Z56" s="326"/>
      <c r="AA56" s="327"/>
    </row>
    <row r="57" spans="1:27" ht="34" customHeight="1">
      <c r="A57" s="309"/>
      <c r="B57" s="328">
        <f t="shared" si="0"/>
        <v>5</v>
      </c>
      <c r="C57" s="483"/>
      <c r="D57" s="484"/>
      <c r="E57" s="484"/>
      <c r="F57" s="484"/>
      <c r="G57" s="484"/>
      <c r="H57" s="484"/>
      <c r="I57" s="484"/>
      <c r="J57" s="484"/>
      <c r="K57" s="484"/>
      <c r="L57" s="485"/>
      <c r="M57" s="476"/>
      <c r="N57" s="477"/>
      <c r="O57" s="477"/>
      <c r="P57" s="477"/>
      <c r="Q57" s="478"/>
      <c r="R57" s="476"/>
      <c r="S57" s="477"/>
      <c r="T57" s="477"/>
      <c r="U57" s="477"/>
      <c r="V57" s="478"/>
      <c r="W57" s="67"/>
      <c r="X57" s="4"/>
      <c r="Y57" s="5"/>
      <c r="Z57" s="326"/>
      <c r="AA57" s="327"/>
    </row>
    <row r="58" spans="1:27" ht="34" customHeight="1">
      <c r="A58" s="309"/>
      <c r="B58" s="328">
        <f t="shared" si="0"/>
        <v>6</v>
      </c>
      <c r="C58" s="483"/>
      <c r="D58" s="484"/>
      <c r="E58" s="484"/>
      <c r="F58" s="484"/>
      <c r="G58" s="484"/>
      <c r="H58" s="484"/>
      <c r="I58" s="484"/>
      <c r="J58" s="484"/>
      <c r="K58" s="484"/>
      <c r="L58" s="485"/>
      <c r="M58" s="476"/>
      <c r="N58" s="477"/>
      <c r="O58" s="477"/>
      <c r="P58" s="477"/>
      <c r="Q58" s="478"/>
      <c r="R58" s="476"/>
      <c r="S58" s="477"/>
      <c r="T58" s="477"/>
      <c r="U58" s="477"/>
      <c r="V58" s="478"/>
      <c r="W58" s="67"/>
      <c r="X58" s="4"/>
      <c r="Y58" s="5"/>
      <c r="Z58" s="326"/>
      <c r="AA58" s="327"/>
    </row>
    <row r="59" spans="1:27" ht="34" customHeight="1">
      <c r="A59" s="309"/>
      <c r="B59" s="328">
        <f t="shared" si="0"/>
        <v>7</v>
      </c>
      <c r="C59" s="483"/>
      <c r="D59" s="484"/>
      <c r="E59" s="484"/>
      <c r="F59" s="484"/>
      <c r="G59" s="484"/>
      <c r="H59" s="484"/>
      <c r="I59" s="484"/>
      <c r="J59" s="484"/>
      <c r="K59" s="484"/>
      <c r="L59" s="485"/>
      <c r="M59" s="476"/>
      <c r="N59" s="477"/>
      <c r="O59" s="477"/>
      <c r="P59" s="477"/>
      <c r="Q59" s="478"/>
      <c r="R59" s="476"/>
      <c r="S59" s="477"/>
      <c r="T59" s="477"/>
      <c r="U59" s="477"/>
      <c r="V59" s="478"/>
      <c r="W59" s="67"/>
      <c r="X59" s="4"/>
      <c r="Y59" s="5"/>
      <c r="Z59" s="326"/>
      <c r="AA59" s="327"/>
    </row>
    <row r="60" spans="1:27" ht="34" customHeight="1">
      <c r="A60" s="309"/>
      <c r="B60" s="328">
        <f t="shared" si="0"/>
        <v>8</v>
      </c>
      <c r="C60" s="480"/>
      <c r="D60" s="481"/>
      <c r="E60" s="481"/>
      <c r="F60" s="481"/>
      <c r="G60" s="481"/>
      <c r="H60" s="481"/>
      <c r="I60" s="481"/>
      <c r="J60" s="481"/>
      <c r="K60" s="481"/>
      <c r="L60" s="482"/>
      <c r="M60" s="479"/>
      <c r="N60" s="479"/>
      <c r="O60" s="479"/>
      <c r="P60" s="479"/>
      <c r="Q60" s="479"/>
      <c r="R60" s="476"/>
      <c r="S60" s="477"/>
      <c r="T60" s="477"/>
      <c r="U60" s="477"/>
      <c r="V60" s="478"/>
      <c r="W60" s="27"/>
      <c r="X60" s="4"/>
      <c r="Y60" s="5"/>
      <c r="Z60" s="326"/>
      <c r="AA60" s="327"/>
    </row>
    <row r="61" spans="1:27" ht="34" customHeight="1">
      <c r="A61" s="309"/>
      <c r="B61" s="328">
        <f t="shared" si="0"/>
        <v>9</v>
      </c>
      <c r="C61" s="480"/>
      <c r="D61" s="481"/>
      <c r="E61" s="481"/>
      <c r="F61" s="481"/>
      <c r="G61" s="481"/>
      <c r="H61" s="481"/>
      <c r="I61" s="481"/>
      <c r="J61" s="481"/>
      <c r="K61" s="481"/>
      <c r="L61" s="482"/>
      <c r="M61" s="479"/>
      <c r="N61" s="479"/>
      <c r="O61" s="479"/>
      <c r="P61" s="479"/>
      <c r="Q61" s="479"/>
      <c r="R61" s="476"/>
      <c r="S61" s="477"/>
      <c r="T61" s="477"/>
      <c r="U61" s="477"/>
      <c r="V61" s="478"/>
      <c r="W61" s="27"/>
      <c r="X61" s="4"/>
      <c r="Y61" s="5"/>
      <c r="Z61" s="326"/>
      <c r="AA61" s="327"/>
    </row>
    <row r="62" spans="1:27" ht="34" customHeight="1">
      <c r="A62" s="309"/>
      <c r="B62" s="328">
        <f t="shared" si="0"/>
        <v>10</v>
      </c>
      <c r="C62" s="480"/>
      <c r="D62" s="481"/>
      <c r="E62" s="481"/>
      <c r="F62" s="481"/>
      <c r="G62" s="481"/>
      <c r="H62" s="481"/>
      <c r="I62" s="481"/>
      <c r="J62" s="481"/>
      <c r="K62" s="481"/>
      <c r="L62" s="482"/>
      <c r="M62" s="479"/>
      <c r="N62" s="479"/>
      <c r="O62" s="479"/>
      <c r="P62" s="479"/>
      <c r="Q62" s="479"/>
      <c r="R62" s="476"/>
      <c r="S62" s="477"/>
      <c r="T62" s="477"/>
      <c r="U62" s="477"/>
      <c r="V62" s="478"/>
      <c r="W62" s="27"/>
      <c r="X62" s="4"/>
      <c r="Y62" s="5"/>
      <c r="Z62" s="326"/>
      <c r="AA62" s="327"/>
    </row>
    <row r="63" spans="1:27" ht="34" customHeight="1">
      <c r="A63" s="309"/>
      <c r="B63" s="328">
        <f t="shared" si="0"/>
        <v>11</v>
      </c>
      <c r="C63" s="480"/>
      <c r="D63" s="481"/>
      <c r="E63" s="481"/>
      <c r="F63" s="481"/>
      <c r="G63" s="481"/>
      <c r="H63" s="481"/>
      <c r="I63" s="481"/>
      <c r="J63" s="481"/>
      <c r="K63" s="481"/>
      <c r="L63" s="482"/>
      <c r="M63" s="479"/>
      <c r="N63" s="479"/>
      <c r="O63" s="479"/>
      <c r="P63" s="479"/>
      <c r="Q63" s="479"/>
      <c r="R63" s="476"/>
      <c r="S63" s="477"/>
      <c r="T63" s="477"/>
      <c r="U63" s="477"/>
      <c r="V63" s="478"/>
      <c r="W63" s="27"/>
      <c r="X63" s="4"/>
      <c r="Y63" s="5"/>
      <c r="Z63" s="326"/>
      <c r="AA63" s="327"/>
    </row>
    <row r="64" spans="1:27" ht="34" customHeight="1">
      <c r="A64" s="309"/>
      <c r="B64" s="328">
        <f t="shared" si="0"/>
        <v>12</v>
      </c>
      <c r="C64" s="480"/>
      <c r="D64" s="481"/>
      <c r="E64" s="481"/>
      <c r="F64" s="481"/>
      <c r="G64" s="481"/>
      <c r="H64" s="481"/>
      <c r="I64" s="481"/>
      <c r="J64" s="481"/>
      <c r="K64" s="481"/>
      <c r="L64" s="482"/>
      <c r="M64" s="479"/>
      <c r="N64" s="479"/>
      <c r="O64" s="479"/>
      <c r="P64" s="479"/>
      <c r="Q64" s="479"/>
      <c r="R64" s="476"/>
      <c r="S64" s="477"/>
      <c r="T64" s="477"/>
      <c r="U64" s="477"/>
      <c r="V64" s="478"/>
      <c r="W64" s="27"/>
      <c r="X64" s="4"/>
      <c r="Y64" s="5"/>
      <c r="Z64" s="326"/>
      <c r="AA64" s="327"/>
    </row>
    <row r="65" spans="1:27" ht="34" customHeight="1">
      <c r="A65" s="309"/>
      <c r="B65" s="328">
        <f t="shared" si="0"/>
        <v>13</v>
      </c>
      <c r="C65" s="480"/>
      <c r="D65" s="481"/>
      <c r="E65" s="481"/>
      <c r="F65" s="481"/>
      <c r="G65" s="481"/>
      <c r="H65" s="481"/>
      <c r="I65" s="481"/>
      <c r="J65" s="481"/>
      <c r="K65" s="481"/>
      <c r="L65" s="482"/>
      <c r="M65" s="479"/>
      <c r="N65" s="479"/>
      <c r="O65" s="479"/>
      <c r="P65" s="479"/>
      <c r="Q65" s="479"/>
      <c r="R65" s="476"/>
      <c r="S65" s="477"/>
      <c r="T65" s="477"/>
      <c r="U65" s="477"/>
      <c r="V65" s="478"/>
      <c r="W65" s="27"/>
      <c r="X65" s="4"/>
      <c r="Y65" s="5"/>
      <c r="Z65" s="326"/>
      <c r="AA65" s="327"/>
    </row>
    <row r="66" spans="1:27" ht="34" customHeight="1">
      <c r="A66" s="309"/>
      <c r="B66" s="328">
        <f t="shared" si="0"/>
        <v>14</v>
      </c>
      <c r="C66" s="480"/>
      <c r="D66" s="481"/>
      <c r="E66" s="481"/>
      <c r="F66" s="481"/>
      <c r="G66" s="481"/>
      <c r="H66" s="481"/>
      <c r="I66" s="481"/>
      <c r="J66" s="481"/>
      <c r="K66" s="481"/>
      <c r="L66" s="482"/>
      <c r="M66" s="479"/>
      <c r="N66" s="479"/>
      <c r="O66" s="479"/>
      <c r="P66" s="479"/>
      <c r="Q66" s="479"/>
      <c r="R66" s="476"/>
      <c r="S66" s="477"/>
      <c r="T66" s="477"/>
      <c r="U66" s="477"/>
      <c r="V66" s="478"/>
      <c r="W66" s="27"/>
      <c r="X66" s="4"/>
      <c r="Y66" s="5"/>
      <c r="Z66" s="326"/>
      <c r="AA66" s="327"/>
    </row>
    <row r="67" spans="1:27" ht="34" customHeight="1">
      <c r="A67" s="309"/>
      <c r="B67" s="328">
        <f t="shared" si="0"/>
        <v>15</v>
      </c>
      <c r="C67" s="480"/>
      <c r="D67" s="481"/>
      <c r="E67" s="481"/>
      <c r="F67" s="481"/>
      <c r="G67" s="481"/>
      <c r="H67" s="481"/>
      <c r="I67" s="481"/>
      <c r="J67" s="481"/>
      <c r="K67" s="481"/>
      <c r="L67" s="482"/>
      <c r="M67" s="479"/>
      <c r="N67" s="479"/>
      <c r="O67" s="479"/>
      <c r="P67" s="479"/>
      <c r="Q67" s="479"/>
      <c r="R67" s="476"/>
      <c r="S67" s="477"/>
      <c r="T67" s="477"/>
      <c r="U67" s="477"/>
      <c r="V67" s="478"/>
      <c r="W67" s="27"/>
      <c r="X67" s="4"/>
      <c r="Y67" s="5"/>
      <c r="Z67" s="326"/>
      <c r="AA67" s="327"/>
    </row>
    <row r="68" spans="1:27" ht="34" customHeight="1">
      <c r="A68" s="309"/>
      <c r="B68" s="328">
        <f t="shared" si="0"/>
        <v>16</v>
      </c>
      <c r="C68" s="480"/>
      <c r="D68" s="481"/>
      <c r="E68" s="481"/>
      <c r="F68" s="481"/>
      <c r="G68" s="481"/>
      <c r="H68" s="481"/>
      <c r="I68" s="481"/>
      <c r="J68" s="481"/>
      <c r="K68" s="481"/>
      <c r="L68" s="482"/>
      <c r="M68" s="479"/>
      <c r="N68" s="479"/>
      <c r="O68" s="479"/>
      <c r="P68" s="479"/>
      <c r="Q68" s="479"/>
      <c r="R68" s="476"/>
      <c r="S68" s="477"/>
      <c r="T68" s="477"/>
      <c r="U68" s="477"/>
      <c r="V68" s="478"/>
      <c r="W68" s="27"/>
      <c r="X68" s="4"/>
      <c r="Y68" s="5"/>
      <c r="Z68" s="326"/>
      <c r="AA68" s="327"/>
    </row>
    <row r="69" spans="1:27" ht="34" customHeight="1">
      <c r="A69" s="309"/>
      <c r="B69" s="328">
        <f t="shared" si="0"/>
        <v>17</v>
      </c>
      <c r="C69" s="480"/>
      <c r="D69" s="481"/>
      <c r="E69" s="481"/>
      <c r="F69" s="481"/>
      <c r="G69" s="481"/>
      <c r="H69" s="481"/>
      <c r="I69" s="481"/>
      <c r="J69" s="481"/>
      <c r="K69" s="481"/>
      <c r="L69" s="482"/>
      <c r="M69" s="479"/>
      <c r="N69" s="479"/>
      <c r="O69" s="479"/>
      <c r="P69" s="479"/>
      <c r="Q69" s="479"/>
      <c r="R69" s="476"/>
      <c r="S69" s="477"/>
      <c r="T69" s="477"/>
      <c r="U69" s="477"/>
      <c r="V69" s="478"/>
      <c r="W69" s="27"/>
      <c r="X69" s="4"/>
      <c r="Y69" s="5"/>
      <c r="Z69" s="326"/>
      <c r="AA69" s="327"/>
    </row>
    <row r="70" spans="1:27" ht="34" customHeight="1">
      <c r="A70" s="309"/>
      <c r="B70" s="328">
        <f t="shared" si="0"/>
        <v>18</v>
      </c>
      <c r="C70" s="480"/>
      <c r="D70" s="481"/>
      <c r="E70" s="481"/>
      <c r="F70" s="481"/>
      <c r="G70" s="481"/>
      <c r="H70" s="481"/>
      <c r="I70" s="481"/>
      <c r="J70" s="481"/>
      <c r="K70" s="481"/>
      <c r="L70" s="482"/>
      <c r="M70" s="479"/>
      <c r="N70" s="479"/>
      <c r="O70" s="479"/>
      <c r="P70" s="479"/>
      <c r="Q70" s="479"/>
      <c r="R70" s="476"/>
      <c r="S70" s="477"/>
      <c r="T70" s="477"/>
      <c r="U70" s="477"/>
      <c r="V70" s="478"/>
      <c r="W70" s="27"/>
      <c r="X70" s="4"/>
      <c r="Y70" s="5"/>
      <c r="Z70" s="326"/>
      <c r="AA70" s="327"/>
    </row>
    <row r="71" spans="1:27" ht="34" customHeight="1">
      <c r="A71" s="309"/>
      <c r="B71" s="328">
        <f t="shared" si="0"/>
        <v>19</v>
      </c>
      <c r="C71" s="480"/>
      <c r="D71" s="481"/>
      <c r="E71" s="481"/>
      <c r="F71" s="481"/>
      <c r="G71" s="481"/>
      <c r="H71" s="481"/>
      <c r="I71" s="481"/>
      <c r="J71" s="481"/>
      <c r="K71" s="481"/>
      <c r="L71" s="482"/>
      <c r="M71" s="479"/>
      <c r="N71" s="479"/>
      <c r="O71" s="479"/>
      <c r="P71" s="479"/>
      <c r="Q71" s="479"/>
      <c r="R71" s="476"/>
      <c r="S71" s="477"/>
      <c r="T71" s="477"/>
      <c r="U71" s="477"/>
      <c r="V71" s="478"/>
      <c r="W71" s="27"/>
      <c r="X71" s="4"/>
      <c r="Y71" s="5"/>
      <c r="Z71" s="326"/>
      <c r="AA71" s="327"/>
    </row>
    <row r="72" spans="1:27" ht="34" customHeight="1">
      <c r="A72" s="309"/>
      <c r="B72" s="328">
        <f t="shared" si="0"/>
        <v>20</v>
      </c>
      <c r="C72" s="480"/>
      <c r="D72" s="481"/>
      <c r="E72" s="481"/>
      <c r="F72" s="481"/>
      <c r="G72" s="481"/>
      <c r="H72" s="481"/>
      <c r="I72" s="481"/>
      <c r="J72" s="481"/>
      <c r="K72" s="481"/>
      <c r="L72" s="482"/>
      <c r="M72" s="479"/>
      <c r="N72" s="479"/>
      <c r="O72" s="479"/>
      <c r="P72" s="479"/>
      <c r="Q72" s="479"/>
      <c r="R72" s="476"/>
      <c r="S72" s="477"/>
      <c r="T72" s="477"/>
      <c r="U72" s="477"/>
      <c r="V72" s="478"/>
      <c r="W72" s="27"/>
      <c r="X72" s="4"/>
      <c r="Y72" s="5"/>
      <c r="Z72" s="326"/>
      <c r="AA72" s="327"/>
    </row>
    <row r="73" spans="1:27" ht="34" customHeight="1">
      <c r="A73" s="309"/>
      <c r="B73" s="328">
        <f t="shared" si="0"/>
        <v>21</v>
      </c>
      <c r="C73" s="480"/>
      <c r="D73" s="481"/>
      <c r="E73" s="481"/>
      <c r="F73" s="481"/>
      <c r="G73" s="481"/>
      <c r="H73" s="481"/>
      <c r="I73" s="481"/>
      <c r="J73" s="481"/>
      <c r="K73" s="481"/>
      <c r="L73" s="482"/>
      <c r="M73" s="479"/>
      <c r="N73" s="479"/>
      <c r="O73" s="479"/>
      <c r="P73" s="479"/>
      <c r="Q73" s="479"/>
      <c r="R73" s="476"/>
      <c r="S73" s="477"/>
      <c r="T73" s="477"/>
      <c r="U73" s="477"/>
      <c r="V73" s="478"/>
      <c r="W73" s="27"/>
      <c r="X73" s="4"/>
      <c r="Y73" s="5"/>
      <c r="Z73" s="326"/>
      <c r="AA73" s="327"/>
    </row>
    <row r="74" spans="1:27" ht="34" customHeight="1">
      <c r="A74" s="309"/>
      <c r="B74" s="328">
        <f t="shared" si="0"/>
        <v>22</v>
      </c>
      <c r="C74" s="480"/>
      <c r="D74" s="481"/>
      <c r="E74" s="481"/>
      <c r="F74" s="481"/>
      <c r="G74" s="481"/>
      <c r="H74" s="481"/>
      <c r="I74" s="481"/>
      <c r="J74" s="481"/>
      <c r="K74" s="481"/>
      <c r="L74" s="482"/>
      <c r="M74" s="479"/>
      <c r="N74" s="479"/>
      <c r="O74" s="479"/>
      <c r="P74" s="479"/>
      <c r="Q74" s="479"/>
      <c r="R74" s="476"/>
      <c r="S74" s="477"/>
      <c r="T74" s="477"/>
      <c r="U74" s="477"/>
      <c r="V74" s="478"/>
      <c r="W74" s="27"/>
      <c r="X74" s="4"/>
      <c r="Y74" s="5"/>
      <c r="Z74" s="326"/>
      <c r="AA74" s="327"/>
    </row>
    <row r="75" spans="1:27" ht="34" customHeight="1">
      <c r="A75" s="309"/>
      <c r="B75" s="328">
        <f t="shared" si="0"/>
        <v>23</v>
      </c>
      <c r="C75" s="480"/>
      <c r="D75" s="481"/>
      <c r="E75" s="481"/>
      <c r="F75" s="481"/>
      <c r="G75" s="481"/>
      <c r="H75" s="481"/>
      <c r="I75" s="481"/>
      <c r="J75" s="481"/>
      <c r="K75" s="481"/>
      <c r="L75" s="482"/>
      <c r="M75" s="479"/>
      <c r="N75" s="479"/>
      <c r="O75" s="479"/>
      <c r="P75" s="479"/>
      <c r="Q75" s="479"/>
      <c r="R75" s="476"/>
      <c r="S75" s="477"/>
      <c r="T75" s="477"/>
      <c r="U75" s="477"/>
      <c r="V75" s="478"/>
      <c r="W75" s="27"/>
      <c r="X75" s="4"/>
      <c r="Y75" s="5"/>
      <c r="Z75" s="326"/>
      <c r="AA75" s="327"/>
    </row>
    <row r="76" spans="1:27" ht="34" customHeight="1">
      <c r="A76" s="309"/>
      <c r="B76" s="328">
        <f t="shared" si="0"/>
        <v>24</v>
      </c>
      <c r="C76" s="480"/>
      <c r="D76" s="481"/>
      <c r="E76" s="481"/>
      <c r="F76" s="481"/>
      <c r="G76" s="481"/>
      <c r="H76" s="481"/>
      <c r="I76" s="481"/>
      <c r="J76" s="481"/>
      <c r="K76" s="481"/>
      <c r="L76" s="482"/>
      <c r="M76" s="479"/>
      <c r="N76" s="479"/>
      <c r="O76" s="479"/>
      <c r="P76" s="479"/>
      <c r="Q76" s="479"/>
      <c r="R76" s="476"/>
      <c r="S76" s="477"/>
      <c r="T76" s="477"/>
      <c r="U76" s="477"/>
      <c r="V76" s="478"/>
      <c r="W76" s="27"/>
      <c r="X76" s="4"/>
      <c r="Y76" s="5"/>
      <c r="Z76" s="326"/>
      <c r="AA76" s="327"/>
    </row>
    <row r="77" spans="1:27" ht="34" customHeight="1">
      <c r="A77" s="309"/>
      <c r="B77" s="328">
        <f t="shared" si="0"/>
        <v>25</v>
      </c>
      <c r="C77" s="480"/>
      <c r="D77" s="481"/>
      <c r="E77" s="481"/>
      <c r="F77" s="481"/>
      <c r="G77" s="481"/>
      <c r="H77" s="481"/>
      <c r="I77" s="481"/>
      <c r="J77" s="481"/>
      <c r="K77" s="481"/>
      <c r="L77" s="482"/>
      <c r="M77" s="479"/>
      <c r="N77" s="479"/>
      <c r="O77" s="479"/>
      <c r="P77" s="479"/>
      <c r="Q77" s="479"/>
      <c r="R77" s="476"/>
      <c r="S77" s="477"/>
      <c r="T77" s="477"/>
      <c r="U77" s="477"/>
      <c r="V77" s="478"/>
      <c r="W77" s="27"/>
      <c r="X77" s="4"/>
      <c r="Y77" s="5"/>
      <c r="Z77" s="326"/>
      <c r="AA77" s="327"/>
    </row>
    <row r="78" spans="1:27" ht="34" customHeight="1">
      <c r="A78" s="309"/>
      <c r="B78" s="328">
        <f t="shared" si="0"/>
        <v>26</v>
      </c>
      <c r="C78" s="480"/>
      <c r="D78" s="481"/>
      <c r="E78" s="481"/>
      <c r="F78" s="481"/>
      <c r="G78" s="481"/>
      <c r="H78" s="481"/>
      <c r="I78" s="481"/>
      <c r="J78" s="481"/>
      <c r="K78" s="481"/>
      <c r="L78" s="482"/>
      <c r="M78" s="479"/>
      <c r="N78" s="479"/>
      <c r="O78" s="479"/>
      <c r="P78" s="479"/>
      <c r="Q78" s="479"/>
      <c r="R78" s="476"/>
      <c r="S78" s="477"/>
      <c r="T78" s="477"/>
      <c r="U78" s="477"/>
      <c r="V78" s="478"/>
      <c r="W78" s="27"/>
      <c r="X78" s="4"/>
      <c r="Y78" s="5"/>
      <c r="Z78" s="326"/>
      <c r="AA78" s="327"/>
    </row>
    <row r="79" spans="1:27" ht="34" customHeight="1">
      <c r="A79" s="309"/>
      <c r="B79" s="328">
        <f t="shared" si="0"/>
        <v>27</v>
      </c>
      <c r="C79" s="480"/>
      <c r="D79" s="481"/>
      <c r="E79" s="481"/>
      <c r="F79" s="481"/>
      <c r="G79" s="481"/>
      <c r="H79" s="481"/>
      <c r="I79" s="481"/>
      <c r="J79" s="481"/>
      <c r="K79" s="481"/>
      <c r="L79" s="482"/>
      <c r="M79" s="479"/>
      <c r="N79" s="479"/>
      <c r="O79" s="479"/>
      <c r="P79" s="479"/>
      <c r="Q79" s="479"/>
      <c r="R79" s="476"/>
      <c r="S79" s="477"/>
      <c r="T79" s="477"/>
      <c r="U79" s="477"/>
      <c r="V79" s="478"/>
      <c r="W79" s="27"/>
      <c r="X79" s="4"/>
      <c r="Y79" s="5"/>
      <c r="Z79" s="326"/>
      <c r="AA79" s="327"/>
    </row>
    <row r="80" spans="1:27" ht="34" customHeight="1">
      <c r="A80" s="309"/>
      <c r="B80" s="328">
        <f t="shared" si="0"/>
        <v>28</v>
      </c>
      <c r="C80" s="480"/>
      <c r="D80" s="481"/>
      <c r="E80" s="481"/>
      <c r="F80" s="481"/>
      <c r="G80" s="481"/>
      <c r="H80" s="481"/>
      <c r="I80" s="481"/>
      <c r="J80" s="481"/>
      <c r="K80" s="481"/>
      <c r="L80" s="482"/>
      <c r="M80" s="479"/>
      <c r="N80" s="479"/>
      <c r="O80" s="479"/>
      <c r="P80" s="479"/>
      <c r="Q80" s="479"/>
      <c r="R80" s="476"/>
      <c r="S80" s="477"/>
      <c r="T80" s="477"/>
      <c r="U80" s="477"/>
      <c r="V80" s="478"/>
      <c r="W80" s="27"/>
      <c r="X80" s="4"/>
      <c r="Y80" s="5"/>
      <c r="Z80" s="326"/>
      <c r="AA80" s="327"/>
    </row>
    <row r="81" spans="1:27" ht="34" customHeight="1">
      <c r="A81" s="309"/>
      <c r="B81" s="328">
        <f t="shared" si="0"/>
        <v>29</v>
      </c>
      <c r="C81" s="480"/>
      <c r="D81" s="481"/>
      <c r="E81" s="481"/>
      <c r="F81" s="481"/>
      <c r="G81" s="481"/>
      <c r="H81" s="481"/>
      <c r="I81" s="481"/>
      <c r="J81" s="481"/>
      <c r="K81" s="481"/>
      <c r="L81" s="482"/>
      <c r="M81" s="479"/>
      <c r="N81" s="479"/>
      <c r="O81" s="479"/>
      <c r="P81" s="479"/>
      <c r="Q81" s="479"/>
      <c r="R81" s="476"/>
      <c r="S81" s="477"/>
      <c r="T81" s="477"/>
      <c r="U81" s="477"/>
      <c r="V81" s="478"/>
      <c r="W81" s="27"/>
      <c r="X81" s="4"/>
      <c r="Y81" s="5"/>
      <c r="Z81" s="326"/>
      <c r="AA81" s="327"/>
    </row>
    <row r="82" spans="1:27" ht="34" customHeight="1">
      <c r="A82" s="309"/>
      <c r="B82" s="328">
        <f t="shared" si="0"/>
        <v>30</v>
      </c>
      <c r="C82" s="480"/>
      <c r="D82" s="481"/>
      <c r="E82" s="481"/>
      <c r="F82" s="481"/>
      <c r="G82" s="481"/>
      <c r="H82" s="481"/>
      <c r="I82" s="481"/>
      <c r="J82" s="481"/>
      <c r="K82" s="481"/>
      <c r="L82" s="482"/>
      <c r="M82" s="479"/>
      <c r="N82" s="479"/>
      <c r="O82" s="479"/>
      <c r="P82" s="479"/>
      <c r="Q82" s="479"/>
      <c r="R82" s="476"/>
      <c r="S82" s="477"/>
      <c r="T82" s="477"/>
      <c r="U82" s="477"/>
      <c r="V82" s="478"/>
      <c r="W82" s="27"/>
      <c r="X82" s="4"/>
      <c r="Y82" s="5"/>
      <c r="Z82" s="326"/>
      <c r="AA82" s="327"/>
    </row>
    <row r="83" spans="1:27" ht="34" customHeight="1">
      <c r="A83" s="309"/>
      <c r="B83" s="328">
        <f t="shared" si="0"/>
        <v>31</v>
      </c>
      <c r="C83" s="480"/>
      <c r="D83" s="481"/>
      <c r="E83" s="481"/>
      <c r="F83" s="481"/>
      <c r="G83" s="481"/>
      <c r="H83" s="481"/>
      <c r="I83" s="481"/>
      <c r="J83" s="481"/>
      <c r="K83" s="481"/>
      <c r="L83" s="482"/>
      <c r="M83" s="479"/>
      <c r="N83" s="479"/>
      <c r="O83" s="479"/>
      <c r="P83" s="479"/>
      <c r="Q83" s="479"/>
      <c r="R83" s="476"/>
      <c r="S83" s="477"/>
      <c r="T83" s="477"/>
      <c r="U83" s="477"/>
      <c r="V83" s="478"/>
      <c r="W83" s="27"/>
      <c r="X83" s="4"/>
      <c r="Y83" s="5"/>
      <c r="Z83" s="326"/>
      <c r="AA83" s="327"/>
    </row>
    <row r="84" spans="1:27" ht="34" customHeight="1">
      <c r="A84" s="309"/>
      <c r="B84" s="328">
        <f t="shared" si="0"/>
        <v>32</v>
      </c>
      <c r="C84" s="480"/>
      <c r="D84" s="481"/>
      <c r="E84" s="481"/>
      <c r="F84" s="481"/>
      <c r="G84" s="481"/>
      <c r="H84" s="481"/>
      <c r="I84" s="481"/>
      <c r="J84" s="481"/>
      <c r="K84" s="481"/>
      <c r="L84" s="482"/>
      <c r="M84" s="479"/>
      <c r="N84" s="479"/>
      <c r="O84" s="479"/>
      <c r="P84" s="479"/>
      <c r="Q84" s="479"/>
      <c r="R84" s="476"/>
      <c r="S84" s="477"/>
      <c r="T84" s="477"/>
      <c r="U84" s="477"/>
      <c r="V84" s="478"/>
      <c r="W84" s="27"/>
      <c r="X84" s="4"/>
      <c r="Y84" s="5"/>
      <c r="Z84" s="326"/>
      <c r="AA84" s="327"/>
    </row>
    <row r="85" spans="1:27" ht="34" customHeight="1">
      <c r="A85" s="309"/>
      <c r="B85" s="328">
        <f t="shared" si="0"/>
        <v>33</v>
      </c>
      <c r="C85" s="480"/>
      <c r="D85" s="481"/>
      <c r="E85" s="481"/>
      <c r="F85" s="481"/>
      <c r="G85" s="481"/>
      <c r="H85" s="481"/>
      <c r="I85" s="481"/>
      <c r="J85" s="481"/>
      <c r="K85" s="481"/>
      <c r="L85" s="482"/>
      <c r="M85" s="479"/>
      <c r="N85" s="479"/>
      <c r="O85" s="479"/>
      <c r="P85" s="479"/>
      <c r="Q85" s="479"/>
      <c r="R85" s="476"/>
      <c r="S85" s="477"/>
      <c r="T85" s="477"/>
      <c r="U85" s="477"/>
      <c r="V85" s="478"/>
      <c r="W85" s="27"/>
      <c r="X85" s="4"/>
      <c r="Y85" s="5"/>
      <c r="Z85" s="326"/>
      <c r="AA85" s="327"/>
    </row>
    <row r="86" spans="1:27" ht="34" customHeight="1">
      <c r="A86" s="309"/>
      <c r="B86" s="328">
        <f t="shared" si="0"/>
        <v>34</v>
      </c>
      <c r="C86" s="480"/>
      <c r="D86" s="481"/>
      <c r="E86" s="481"/>
      <c r="F86" s="481"/>
      <c r="G86" s="481"/>
      <c r="H86" s="481"/>
      <c r="I86" s="481"/>
      <c r="J86" s="481"/>
      <c r="K86" s="481"/>
      <c r="L86" s="482"/>
      <c r="M86" s="479"/>
      <c r="N86" s="479"/>
      <c r="O86" s="479"/>
      <c r="P86" s="479"/>
      <c r="Q86" s="479"/>
      <c r="R86" s="476"/>
      <c r="S86" s="477"/>
      <c r="T86" s="477"/>
      <c r="U86" s="477"/>
      <c r="V86" s="478"/>
      <c r="W86" s="27"/>
      <c r="X86" s="4"/>
      <c r="Y86" s="5"/>
      <c r="Z86" s="326"/>
      <c r="AA86" s="327"/>
    </row>
    <row r="87" spans="1:27" ht="34" customHeight="1">
      <c r="A87" s="309"/>
      <c r="B87" s="328">
        <f t="shared" si="0"/>
        <v>35</v>
      </c>
      <c r="C87" s="480"/>
      <c r="D87" s="481"/>
      <c r="E87" s="481"/>
      <c r="F87" s="481"/>
      <c r="G87" s="481"/>
      <c r="H87" s="481"/>
      <c r="I87" s="481"/>
      <c r="J87" s="481"/>
      <c r="K87" s="481"/>
      <c r="L87" s="482"/>
      <c r="M87" s="479"/>
      <c r="N87" s="479"/>
      <c r="O87" s="479"/>
      <c r="P87" s="479"/>
      <c r="Q87" s="479"/>
      <c r="R87" s="476"/>
      <c r="S87" s="477"/>
      <c r="T87" s="477"/>
      <c r="U87" s="477"/>
      <c r="V87" s="478"/>
      <c r="W87" s="27"/>
      <c r="X87" s="4"/>
      <c r="Y87" s="5"/>
      <c r="Z87" s="326"/>
      <c r="AA87" s="327"/>
    </row>
    <row r="88" spans="1:27" ht="34" customHeight="1">
      <c r="A88" s="309"/>
      <c r="B88" s="328">
        <f t="shared" si="0"/>
        <v>36</v>
      </c>
      <c r="C88" s="480"/>
      <c r="D88" s="481"/>
      <c r="E88" s="481"/>
      <c r="F88" s="481"/>
      <c r="G88" s="481"/>
      <c r="H88" s="481"/>
      <c r="I88" s="481"/>
      <c r="J88" s="481"/>
      <c r="K88" s="481"/>
      <c r="L88" s="482"/>
      <c r="M88" s="479"/>
      <c r="N88" s="479"/>
      <c r="O88" s="479"/>
      <c r="P88" s="479"/>
      <c r="Q88" s="479"/>
      <c r="R88" s="476"/>
      <c r="S88" s="477"/>
      <c r="T88" s="477"/>
      <c r="U88" s="477"/>
      <c r="V88" s="478"/>
      <c r="W88" s="27"/>
      <c r="X88" s="4"/>
      <c r="Y88" s="5"/>
      <c r="Z88" s="326"/>
      <c r="AA88" s="327"/>
    </row>
    <row r="89" spans="1:27" ht="34" customHeight="1">
      <c r="A89" s="309"/>
      <c r="B89" s="328">
        <f t="shared" si="0"/>
        <v>37</v>
      </c>
      <c r="C89" s="480"/>
      <c r="D89" s="481"/>
      <c r="E89" s="481"/>
      <c r="F89" s="481"/>
      <c r="G89" s="481"/>
      <c r="H89" s="481"/>
      <c r="I89" s="481"/>
      <c r="J89" s="481"/>
      <c r="K89" s="481"/>
      <c r="L89" s="482"/>
      <c r="M89" s="479"/>
      <c r="N89" s="479"/>
      <c r="O89" s="479"/>
      <c r="P89" s="479"/>
      <c r="Q89" s="479"/>
      <c r="R89" s="476"/>
      <c r="S89" s="477"/>
      <c r="T89" s="477"/>
      <c r="U89" s="477"/>
      <c r="V89" s="478"/>
      <c r="W89" s="27"/>
      <c r="X89" s="4"/>
      <c r="Y89" s="5"/>
      <c r="Z89" s="326"/>
      <c r="AA89" s="327"/>
    </row>
    <row r="90" spans="1:27" ht="34" customHeight="1">
      <c r="A90" s="309"/>
      <c r="B90" s="328">
        <f t="shared" si="0"/>
        <v>38</v>
      </c>
      <c r="C90" s="480"/>
      <c r="D90" s="481"/>
      <c r="E90" s="481"/>
      <c r="F90" s="481"/>
      <c r="G90" s="481"/>
      <c r="H90" s="481"/>
      <c r="I90" s="481"/>
      <c r="J90" s="481"/>
      <c r="K90" s="481"/>
      <c r="L90" s="482"/>
      <c r="M90" s="479"/>
      <c r="N90" s="479"/>
      <c r="O90" s="479"/>
      <c r="P90" s="479"/>
      <c r="Q90" s="479"/>
      <c r="R90" s="476"/>
      <c r="S90" s="477"/>
      <c r="T90" s="477"/>
      <c r="U90" s="477"/>
      <c r="V90" s="478"/>
      <c r="W90" s="27"/>
      <c r="X90" s="4"/>
      <c r="Y90" s="5"/>
      <c r="Z90" s="326"/>
      <c r="AA90" s="327"/>
    </row>
    <row r="91" spans="1:27" ht="34" customHeight="1">
      <c r="A91" s="309"/>
      <c r="B91" s="328">
        <f t="shared" si="0"/>
        <v>39</v>
      </c>
      <c r="C91" s="480"/>
      <c r="D91" s="481"/>
      <c r="E91" s="481"/>
      <c r="F91" s="481"/>
      <c r="G91" s="481"/>
      <c r="H91" s="481"/>
      <c r="I91" s="481"/>
      <c r="J91" s="481"/>
      <c r="K91" s="481"/>
      <c r="L91" s="482"/>
      <c r="M91" s="479"/>
      <c r="N91" s="479"/>
      <c r="O91" s="479"/>
      <c r="P91" s="479"/>
      <c r="Q91" s="479"/>
      <c r="R91" s="476"/>
      <c r="S91" s="477"/>
      <c r="T91" s="477"/>
      <c r="U91" s="477"/>
      <c r="V91" s="478"/>
      <c r="W91" s="27"/>
      <c r="X91" s="4"/>
      <c r="Y91" s="5"/>
      <c r="Z91" s="326"/>
      <c r="AA91" s="327"/>
    </row>
    <row r="92" spans="1:27" ht="34" customHeight="1">
      <c r="A92" s="309"/>
      <c r="B92" s="328">
        <f t="shared" si="0"/>
        <v>40</v>
      </c>
      <c r="C92" s="480"/>
      <c r="D92" s="481"/>
      <c r="E92" s="481"/>
      <c r="F92" s="481"/>
      <c r="G92" s="481"/>
      <c r="H92" s="481"/>
      <c r="I92" s="481"/>
      <c r="J92" s="481"/>
      <c r="K92" s="481"/>
      <c r="L92" s="482"/>
      <c r="M92" s="479"/>
      <c r="N92" s="479"/>
      <c r="O92" s="479"/>
      <c r="P92" s="479"/>
      <c r="Q92" s="479"/>
      <c r="R92" s="476"/>
      <c r="S92" s="477"/>
      <c r="T92" s="477"/>
      <c r="U92" s="477"/>
      <c r="V92" s="478"/>
      <c r="W92" s="27"/>
      <c r="X92" s="4"/>
      <c r="Y92" s="5"/>
      <c r="Z92" s="326"/>
      <c r="AA92" s="327"/>
    </row>
    <row r="93" spans="1:27" ht="34" customHeight="1">
      <c r="A93" s="309"/>
      <c r="B93" s="328">
        <f t="shared" si="0"/>
        <v>41</v>
      </c>
      <c r="C93" s="480"/>
      <c r="D93" s="481"/>
      <c r="E93" s="481"/>
      <c r="F93" s="481"/>
      <c r="G93" s="481"/>
      <c r="H93" s="481"/>
      <c r="I93" s="481"/>
      <c r="J93" s="481"/>
      <c r="K93" s="481"/>
      <c r="L93" s="482"/>
      <c r="M93" s="479"/>
      <c r="N93" s="479"/>
      <c r="O93" s="479"/>
      <c r="P93" s="479"/>
      <c r="Q93" s="479"/>
      <c r="R93" s="476"/>
      <c r="S93" s="477"/>
      <c r="T93" s="477"/>
      <c r="U93" s="477"/>
      <c r="V93" s="478"/>
      <c r="W93" s="27"/>
      <c r="X93" s="4"/>
      <c r="Y93" s="5"/>
      <c r="Z93" s="326"/>
      <c r="AA93" s="327"/>
    </row>
    <row r="94" spans="1:27" ht="34" customHeight="1">
      <c r="A94" s="309"/>
      <c r="B94" s="328">
        <f t="shared" si="0"/>
        <v>42</v>
      </c>
      <c r="C94" s="480"/>
      <c r="D94" s="481"/>
      <c r="E94" s="481"/>
      <c r="F94" s="481"/>
      <c r="G94" s="481"/>
      <c r="H94" s="481"/>
      <c r="I94" s="481"/>
      <c r="J94" s="481"/>
      <c r="K94" s="481"/>
      <c r="L94" s="482"/>
      <c r="M94" s="479"/>
      <c r="N94" s="479"/>
      <c r="O94" s="479"/>
      <c r="P94" s="479"/>
      <c r="Q94" s="479"/>
      <c r="R94" s="476"/>
      <c r="S94" s="477"/>
      <c r="T94" s="477"/>
      <c r="U94" s="477"/>
      <c r="V94" s="478"/>
      <c r="W94" s="27"/>
      <c r="X94" s="4"/>
      <c r="Y94" s="5"/>
      <c r="Z94" s="326"/>
      <c r="AA94" s="327"/>
    </row>
    <row r="95" spans="1:27" ht="34" customHeight="1">
      <c r="A95" s="309"/>
      <c r="B95" s="328">
        <f t="shared" si="0"/>
        <v>43</v>
      </c>
      <c r="C95" s="480"/>
      <c r="D95" s="481"/>
      <c r="E95" s="481"/>
      <c r="F95" s="481"/>
      <c r="G95" s="481"/>
      <c r="H95" s="481"/>
      <c r="I95" s="481"/>
      <c r="J95" s="481"/>
      <c r="K95" s="481"/>
      <c r="L95" s="482"/>
      <c r="M95" s="479"/>
      <c r="N95" s="479"/>
      <c r="O95" s="479"/>
      <c r="P95" s="479"/>
      <c r="Q95" s="479"/>
      <c r="R95" s="476"/>
      <c r="S95" s="477"/>
      <c r="T95" s="477"/>
      <c r="U95" s="477"/>
      <c r="V95" s="478"/>
      <c r="W95" s="27"/>
      <c r="X95" s="4"/>
      <c r="Y95" s="5"/>
      <c r="Z95" s="326"/>
      <c r="AA95" s="327"/>
    </row>
    <row r="96" spans="1:27" ht="34" customHeight="1">
      <c r="A96" s="309"/>
      <c r="B96" s="328">
        <f t="shared" si="0"/>
        <v>44</v>
      </c>
      <c r="C96" s="480"/>
      <c r="D96" s="481"/>
      <c r="E96" s="481"/>
      <c r="F96" s="481"/>
      <c r="G96" s="481"/>
      <c r="H96" s="481"/>
      <c r="I96" s="481"/>
      <c r="J96" s="481"/>
      <c r="K96" s="481"/>
      <c r="L96" s="482"/>
      <c r="M96" s="479"/>
      <c r="N96" s="479"/>
      <c r="O96" s="479"/>
      <c r="P96" s="479"/>
      <c r="Q96" s="479"/>
      <c r="R96" s="476"/>
      <c r="S96" s="477"/>
      <c r="T96" s="477"/>
      <c r="U96" s="477"/>
      <c r="V96" s="478"/>
      <c r="W96" s="27"/>
      <c r="X96" s="4"/>
      <c r="Y96" s="5"/>
      <c r="Z96" s="326"/>
      <c r="AA96" s="327"/>
    </row>
    <row r="97" spans="1:27" ht="34" customHeight="1">
      <c r="A97" s="309"/>
      <c r="B97" s="328">
        <f t="shared" si="0"/>
        <v>45</v>
      </c>
      <c r="C97" s="480"/>
      <c r="D97" s="481"/>
      <c r="E97" s="481"/>
      <c r="F97" s="481"/>
      <c r="G97" s="481"/>
      <c r="H97" s="481"/>
      <c r="I97" s="481"/>
      <c r="J97" s="481"/>
      <c r="K97" s="481"/>
      <c r="L97" s="482"/>
      <c r="M97" s="479"/>
      <c r="N97" s="479"/>
      <c r="O97" s="479"/>
      <c r="P97" s="479"/>
      <c r="Q97" s="479"/>
      <c r="R97" s="476"/>
      <c r="S97" s="477"/>
      <c r="T97" s="477"/>
      <c r="U97" s="477"/>
      <c r="V97" s="478"/>
      <c r="W97" s="27"/>
      <c r="X97" s="4"/>
      <c r="Y97" s="5"/>
      <c r="Z97" s="326"/>
      <c r="AA97" s="327"/>
    </row>
    <row r="98" spans="1:27" ht="34" customHeight="1">
      <c r="A98" s="309"/>
      <c r="B98" s="328">
        <f t="shared" si="0"/>
        <v>46</v>
      </c>
      <c r="C98" s="480"/>
      <c r="D98" s="481"/>
      <c r="E98" s="481"/>
      <c r="F98" s="481"/>
      <c r="G98" s="481"/>
      <c r="H98" s="481"/>
      <c r="I98" s="481"/>
      <c r="J98" s="481"/>
      <c r="K98" s="481"/>
      <c r="L98" s="482"/>
      <c r="M98" s="479"/>
      <c r="N98" s="479"/>
      <c r="O98" s="479"/>
      <c r="P98" s="479"/>
      <c r="Q98" s="479"/>
      <c r="R98" s="476"/>
      <c r="S98" s="477"/>
      <c r="T98" s="477"/>
      <c r="U98" s="477"/>
      <c r="V98" s="478"/>
      <c r="W98" s="27"/>
      <c r="X98" s="4"/>
      <c r="Y98" s="5"/>
      <c r="Z98" s="326"/>
      <c r="AA98" s="327"/>
    </row>
    <row r="99" spans="1:27" ht="34" customHeight="1">
      <c r="A99" s="309"/>
      <c r="B99" s="328">
        <f t="shared" si="0"/>
        <v>47</v>
      </c>
      <c r="C99" s="480"/>
      <c r="D99" s="481"/>
      <c r="E99" s="481"/>
      <c r="F99" s="481"/>
      <c r="G99" s="481"/>
      <c r="H99" s="481"/>
      <c r="I99" s="481"/>
      <c r="J99" s="481"/>
      <c r="K99" s="481"/>
      <c r="L99" s="482"/>
      <c r="M99" s="479"/>
      <c r="N99" s="479"/>
      <c r="O99" s="479"/>
      <c r="P99" s="479"/>
      <c r="Q99" s="479"/>
      <c r="R99" s="476"/>
      <c r="S99" s="477"/>
      <c r="T99" s="477"/>
      <c r="U99" s="477"/>
      <c r="V99" s="478"/>
      <c r="W99" s="27"/>
      <c r="X99" s="4"/>
      <c r="Y99" s="5"/>
      <c r="Z99" s="326"/>
      <c r="AA99" s="327"/>
    </row>
    <row r="100" spans="1:27" ht="34" customHeight="1">
      <c r="A100" s="309"/>
      <c r="B100" s="328">
        <f t="shared" si="0"/>
        <v>48</v>
      </c>
      <c r="C100" s="480"/>
      <c r="D100" s="481"/>
      <c r="E100" s="481"/>
      <c r="F100" s="481"/>
      <c r="G100" s="481"/>
      <c r="H100" s="481"/>
      <c r="I100" s="481"/>
      <c r="J100" s="481"/>
      <c r="K100" s="481"/>
      <c r="L100" s="482"/>
      <c r="M100" s="479"/>
      <c r="N100" s="479"/>
      <c r="O100" s="479"/>
      <c r="P100" s="479"/>
      <c r="Q100" s="479"/>
      <c r="R100" s="476"/>
      <c r="S100" s="477"/>
      <c r="T100" s="477"/>
      <c r="U100" s="477"/>
      <c r="V100" s="478"/>
      <c r="W100" s="27"/>
      <c r="X100" s="4"/>
      <c r="Y100" s="5"/>
      <c r="Z100" s="326"/>
      <c r="AA100" s="327"/>
    </row>
    <row r="101" spans="1:27" ht="34" customHeight="1">
      <c r="A101" s="309"/>
      <c r="B101" s="328">
        <f t="shared" si="0"/>
        <v>49</v>
      </c>
      <c r="C101" s="480"/>
      <c r="D101" s="481"/>
      <c r="E101" s="481"/>
      <c r="F101" s="481"/>
      <c r="G101" s="481"/>
      <c r="H101" s="481"/>
      <c r="I101" s="481"/>
      <c r="J101" s="481"/>
      <c r="K101" s="481"/>
      <c r="L101" s="482"/>
      <c r="M101" s="479"/>
      <c r="N101" s="479"/>
      <c r="O101" s="479"/>
      <c r="P101" s="479"/>
      <c r="Q101" s="479"/>
      <c r="R101" s="476"/>
      <c r="S101" s="477"/>
      <c r="T101" s="477"/>
      <c r="U101" s="477"/>
      <c r="V101" s="478"/>
      <c r="W101" s="27"/>
      <c r="X101" s="4"/>
      <c r="Y101" s="5"/>
      <c r="Z101" s="326"/>
      <c r="AA101" s="327"/>
    </row>
    <row r="102" spans="1:27" ht="34" customHeight="1">
      <c r="A102" s="309"/>
      <c r="B102" s="328">
        <f t="shared" si="0"/>
        <v>50</v>
      </c>
      <c r="C102" s="480"/>
      <c r="D102" s="481"/>
      <c r="E102" s="481"/>
      <c r="F102" s="481"/>
      <c r="G102" s="481"/>
      <c r="H102" s="481"/>
      <c r="I102" s="481"/>
      <c r="J102" s="481"/>
      <c r="K102" s="481"/>
      <c r="L102" s="482"/>
      <c r="M102" s="479"/>
      <c r="N102" s="479"/>
      <c r="O102" s="479"/>
      <c r="P102" s="479"/>
      <c r="Q102" s="479"/>
      <c r="R102" s="476"/>
      <c r="S102" s="477"/>
      <c r="T102" s="477"/>
      <c r="U102" s="477"/>
      <c r="V102" s="478"/>
      <c r="W102" s="27"/>
      <c r="X102" s="4"/>
      <c r="Y102" s="5"/>
      <c r="Z102" s="326"/>
      <c r="AA102" s="327"/>
    </row>
    <row r="103" spans="1:27" ht="34" customHeight="1">
      <c r="A103" s="309"/>
      <c r="B103" s="328">
        <f t="shared" si="0"/>
        <v>51</v>
      </c>
      <c r="C103" s="480"/>
      <c r="D103" s="481"/>
      <c r="E103" s="481"/>
      <c r="F103" s="481"/>
      <c r="G103" s="481"/>
      <c r="H103" s="481"/>
      <c r="I103" s="481"/>
      <c r="J103" s="481"/>
      <c r="K103" s="481"/>
      <c r="L103" s="482"/>
      <c r="M103" s="479"/>
      <c r="N103" s="479"/>
      <c r="O103" s="479"/>
      <c r="P103" s="479"/>
      <c r="Q103" s="479"/>
      <c r="R103" s="476"/>
      <c r="S103" s="477"/>
      <c r="T103" s="477"/>
      <c r="U103" s="477"/>
      <c r="V103" s="478"/>
      <c r="W103" s="27"/>
      <c r="X103" s="4"/>
      <c r="Y103" s="5"/>
      <c r="Z103" s="326"/>
      <c r="AA103" s="327"/>
    </row>
    <row r="104" spans="1:27" ht="34" customHeight="1">
      <c r="A104" s="309"/>
      <c r="B104" s="328">
        <f t="shared" si="0"/>
        <v>52</v>
      </c>
      <c r="C104" s="480"/>
      <c r="D104" s="481"/>
      <c r="E104" s="481"/>
      <c r="F104" s="481"/>
      <c r="G104" s="481"/>
      <c r="H104" s="481"/>
      <c r="I104" s="481"/>
      <c r="J104" s="481"/>
      <c r="K104" s="481"/>
      <c r="L104" s="482"/>
      <c r="M104" s="479"/>
      <c r="N104" s="479"/>
      <c r="O104" s="479"/>
      <c r="P104" s="479"/>
      <c r="Q104" s="479"/>
      <c r="R104" s="476"/>
      <c r="S104" s="477"/>
      <c r="T104" s="477"/>
      <c r="U104" s="477"/>
      <c r="V104" s="478"/>
      <c r="W104" s="27"/>
      <c r="X104" s="4"/>
      <c r="Y104" s="5"/>
      <c r="Z104" s="326"/>
      <c r="AA104" s="327"/>
    </row>
    <row r="105" spans="1:27" ht="34" customHeight="1">
      <c r="A105" s="309"/>
      <c r="B105" s="328">
        <f t="shared" si="0"/>
        <v>53</v>
      </c>
      <c r="C105" s="480"/>
      <c r="D105" s="481"/>
      <c r="E105" s="481"/>
      <c r="F105" s="481"/>
      <c r="G105" s="481"/>
      <c r="H105" s="481"/>
      <c r="I105" s="481"/>
      <c r="J105" s="481"/>
      <c r="K105" s="481"/>
      <c r="L105" s="482"/>
      <c r="M105" s="479"/>
      <c r="N105" s="479"/>
      <c r="O105" s="479"/>
      <c r="P105" s="479"/>
      <c r="Q105" s="479"/>
      <c r="R105" s="476"/>
      <c r="S105" s="477"/>
      <c r="T105" s="477"/>
      <c r="U105" s="477"/>
      <c r="V105" s="478"/>
      <c r="W105" s="27"/>
      <c r="X105" s="4"/>
      <c r="Y105" s="5"/>
      <c r="Z105" s="326"/>
      <c r="AA105" s="327"/>
    </row>
    <row r="106" spans="1:27" ht="34" customHeight="1">
      <c r="A106" s="309"/>
      <c r="B106" s="328">
        <f t="shared" si="0"/>
        <v>54</v>
      </c>
      <c r="C106" s="480"/>
      <c r="D106" s="481"/>
      <c r="E106" s="481"/>
      <c r="F106" s="481"/>
      <c r="G106" s="481"/>
      <c r="H106" s="481"/>
      <c r="I106" s="481"/>
      <c r="J106" s="481"/>
      <c r="K106" s="481"/>
      <c r="L106" s="482"/>
      <c r="M106" s="479"/>
      <c r="N106" s="479"/>
      <c r="O106" s="479"/>
      <c r="P106" s="479"/>
      <c r="Q106" s="479"/>
      <c r="R106" s="476"/>
      <c r="S106" s="477"/>
      <c r="T106" s="477"/>
      <c r="U106" s="477"/>
      <c r="V106" s="478"/>
      <c r="W106" s="27"/>
      <c r="X106" s="4"/>
      <c r="Y106" s="5"/>
      <c r="Z106" s="326"/>
      <c r="AA106" s="327"/>
    </row>
    <row r="107" spans="1:27" ht="34" customHeight="1">
      <c r="A107" s="309"/>
      <c r="B107" s="328">
        <f t="shared" si="0"/>
        <v>55</v>
      </c>
      <c r="C107" s="480"/>
      <c r="D107" s="481"/>
      <c r="E107" s="481"/>
      <c r="F107" s="481"/>
      <c r="G107" s="481"/>
      <c r="H107" s="481"/>
      <c r="I107" s="481"/>
      <c r="J107" s="481"/>
      <c r="K107" s="481"/>
      <c r="L107" s="482"/>
      <c r="M107" s="479"/>
      <c r="N107" s="479"/>
      <c r="O107" s="479"/>
      <c r="P107" s="479"/>
      <c r="Q107" s="479"/>
      <c r="R107" s="476"/>
      <c r="S107" s="477"/>
      <c r="T107" s="477"/>
      <c r="U107" s="477"/>
      <c r="V107" s="478"/>
      <c r="W107" s="27"/>
      <c r="X107" s="4"/>
      <c r="Y107" s="5"/>
      <c r="Z107" s="326"/>
      <c r="AA107" s="327"/>
    </row>
    <row r="108" spans="1:27" ht="34" customHeight="1">
      <c r="A108" s="309"/>
      <c r="B108" s="328">
        <f t="shared" si="0"/>
        <v>56</v>
      </c>
      <c r="C108" s="480"/>
      <c r="D108" s="481"/>
      <c r="E108" s="481"/>
      <c r="F108" s="481"/>
      <c r="G108" s="481"/>
      <c r="H108" s="481"/>
      <c r="I108" s="481"/>
      <c r="J108" s="481"/>
      <c r="K108" s="481"/>
      <c r="L108" s="482"/>
      <c r="M108" s="479"/>
      <c r="N108" s="479"/>
      <c r="O108" s="479"/>
      <c r="P108" s="479"/>
      <c r="Q108" s="479"/>
      <c r="R108" s="476"/>
      <c r="S108" s="477"/>
      <c r="T108" s="477"/>
      <c r="U108" s="477"/>
      <c r="V108" s="478"/>
      <c r="W108" s="27"/>
      <c r="X108" s="4"/>
      <c r="Y108" s="5"/>
      <c r="Z108" s="326"/>
      <c r="AA108" s="327"/>
    </row>
    <row r="109" spans="1:27" ht="34" customHeight="1">
      <c r="A109" s="309"/>
      <c r="B109" s="328">
        <f t="shared" si="0"/>
        <v>57</v>
      </c>
      <c r="C109" s="480"/>
      <c r="D109" s="481"/>
      <c r="E109" s="481"/>
      <c r="F109" s="481"/>
      <c r="G109" s="481"/>
      <c r="H109" s="481"/>
      <c r="I109" s="481"/>
      <c r="J109" s="481"/>
      <c r="K109" s="481"/>
      <c r="L109" s="482"/>
      <c r="M109" s="479"/>
      <c r="N109" s="479"/>
      <c r="O109" s="479"/>
      <c r="P109" s="479"/>
      <c r="Q109" s="479"/>
      <c r="R109" s="476"/>
      <c r="S109" s="477"/>
      <c r="T109" s="477"/>
      <c r="U109" s="477"/>
      <c r="V109" s="478"/>
      <c r="W109" s="27"/>
      <c r="X109" s="4"/>
      <c r="Y109" s="5"/>
      <c r="Z109" s="326"/>
      <c r="AA109" s="327"/>
    </row>
    <row r="110" spans="1:27" ht="34" customHeight="1">
      <c r="A110" s="309"/>
      <c r="B110" s="328">
        <f t="shared" si="0"/>
        <v>58</v>
      </c>
      <c r="C110" s="480"/>
      <c r="D110" s="481"/>
      <c r="E110" s="481"/>
      <c r="F110" s="481"/>
      <c r="G110" s="481"/>
      <c r="H110" s="481"/>
      <c r="I110" s="481"/>
      <c r="J110" s="481"/>
      <c r="K110" s="481"/>
      <c r="L110" s="482"/>
      <c r="M110" s="479"/>
      <c r="N110" s="479"/>
      <c r="O110" s="479"/>
      <c r="P110" s="479"/>
      <c r="Q110" s="479"/>
      <c r="R110" s="476"/>
      <c r="S110" s="477"/>
      <c r="T110" s="477"/>
      <c r="U110" s="477"/>
      <c r="V110" s="478"/>
      <c r="W110" s="27"/>
      <c r="X110" s="4"/>
      <c r="Y110" s="5"/>
      <c r="Z110" s="326"/>
      <c r="AA110" s="327"/>
    </row>
    <row r="111" spans="1:27" ht="34" customHeight="1">
      <c r="A111" s="309"/>
      <c r="B111" s="328">
        <f t="shared" si="0"/>
        <v>59</v>
      </c>
      <c r="C111" s="480"/>
      <c r="D111" s="481"/>
      <c r="E111" s="481"/>
      <c r="F111" s="481"/>
      <c r="G111" s="481"/>
      <c r="H111" s="481"/>
      <c r="I111" s="481"/>
      <c r="J111" s="481"/>
      <c r="K111" s="481"/>
      <c r="L111" s="482"/>
      <c r="M111" s="479"/>
      <c r="N111" s="479"/>
      <c r="O111" s="479"/>
      <c r="P111" s="479"/>
      <c r="Q111" s="479"/>
      <c r="R111" s="476"/>
      <c r="S111" s="477"/>
      <c r="T111" s="477"/>
      <c r="U111" s="477"/>
      <c r="V111" s="478"/>
      <c r="W111" s="27"/>
      <c r="X111" s="4"/>
      <c r="Y111" s="5"/>
      <c r="Z111" s="326"/>
      <c r="AA111" s="327"/>
    </row>
    <row r="112" spans="1:27" ht="34" customHeight="1">
      <c r="A112" s="309"/>
      <c r="B112" s="328">
        <f t="shared" si="0"/>
        <v>60</v>
      </c>
      <c r="C112" s="480"/>
      <c r="D112" s="481"/>
      <c r="E112" s="481"/>
      <c r="F112" s="481"/>
      <c r="G112" s="481"/>
      <c r="H112" s="481"/>
      <c r="I112" s="481"/>
      <c r="J112" s="481"/>
      <c r="K112" s="481"/>
      <c r="L112" s="482"/>
      <c r="M112" s="479"/>
      <c r="N112" s="479"/>
      <c r="O112" s="479"/>
      <c r="P112" s="479"/>
      <c r="Q112" s="479"/>
      <c r="R112" s="476"/>
      <c r="S112" s="477"/>
      <c r="T112" s="477"/>
      <c r="U112" s="477"/>
      <c r="V112" s="478"/>
      <c r="W112" s="27"/>
      <c r="X112" s="4"/>
      <c r="Y112" s="5"/>
      <c r="Z112" s="326"/>
      <c r="AA112" s="327"/>
    </row>
    <row r="113" spans="1:27" ht="34" customHeight="1">
      <c r="A113" s="309"/>
      <c r="B113" s="328">
        <f t="shared" si="0"/>
        <v>61</v>
      </c>
      <c r="C113" s="480"/>
      <c r="D113" s="481"/>
      <c r="E113" s="481"/>
      <c r="F113" s="481"/>
      <c r="G113" s="481"/>
      <c r="H113" s="481"/>
      <c r="I113" s="481"/>
      <c r="J113" s="481"/>
      <c r="K113" s="481"/>
      <c r="L113" s="482"/>
      <c r="M113" s="479"/>
      <c r="N113" s="479"/>
      <c r="O113" s="479"/>
      <c r="P113" s="479"/>
      <c r="Q113" s="479"/>
      <c r="R113" s="476"/>
      <c r="S113" s="477"/>
      <c r="T113" s="477"/>
      <c r="U113" s="477"/>
      <c r="V113" s="478"/>
      <c r="W113" s="27"/>
      <c r="X113" s="4"/>
      <c r="Y113" s="5"/>
      <c r="Z113" s="326"/>
      <c r="AA113" s="327"/>
    </row>
    <row r="114" spans="1:27" ht="34" customHeight="1">
      <c r="A114" s="309"/>
      <c r="B114" s="328">
        <f t="shared" si="0"/>
        <v>62</v>
      </c>
      <c r="C114" s="480"/>
      <c r="D114" s="481"/>
      <c r="E114" s="481"/>
      <c r="F114" s="481"/>
      <c r="G114" s="481"/>
      <c r="H114" s="481"/>
      <c r="I114" s="481"/>
      <c r="J114" s="481"/>
      <c r="K114" s="481"/>
      <c r="L114" s="482"/>
      <c r="M114" s="479"/>
      <c r="N114" s="479"/>
      <c r="O114" s="479"/>
      <c r="P114" s="479"/>
      <c r="Q114" s="479"/>
      <c r="R114" s="476"/>
      <c r="S114" s="477"/>
      <c r="T114" s="477"/>
      <c r="U114" s="477"/>
      <c r="V114" s="478"/>
      <c r="W114" s="27"/>
      <c r="X114" s="4"/>
      <c r="Y114" s="5"/>
      <c r="Z114" s="326"/>
      <c r="AA114" s="327"/>
    </row>
    <row r="115" spans="1:27" ht="34" customHeight="1">
      <c r="A115" s="309"/>
      <c r="B115" s="328">
        <f t="shared" si="0"/>
        <v>63</v>
      </c>
      <c r="C115" s="480"/>
      <c r="D115" s="481"/>
      <c r="E115" s="481"/>
      <c r="F115" s="481"/>
      <c r="G115" s="481"/>
      <c r="H115" s="481"/>
      <c r="I115" s="481"/>
      <c r="J115" s="481"/>
      <c r="K115" s="481"/>
      <c r="L115" s="482"/>
      <c r="M115" s="479"/>
      <c r="N115" s="479"/>
      <c r="O115" s="479"/>
      <c r="P115" s="479"/>
      <c r="Q115" s="479"/>
      <c r="R115" s="476"/>
      <c r="S115" s="477"/>
      <c r="T115" s="477"/>
      <c r="U115" s="477"/>
      <c r="V115" s="478"/>
      <c r="W115" s="27"/>
      <c r="X115" s="4"/>
      <c r="Y115" s="5"/>
      <c r="Z115" s="326"/>
      <c r="AA115" s="327"/>
    </row>
    <row r="116" spans="1:27" ht="34" customHeight="1">
      <c r="A116" s="309"/>
      <c r="B116" s="328">
        <f t="shared" si="0"/>
        <v>64</v>
      </c>
      <c r="C116" s="480"/>
      <c r="D116" s="481"/>
      <c r="E116" s="481"/>
      <c r="F116" s="481"/>
      <c r="G116" s="481"/>
      <c r="H116" s="481"/>
      <c r="I116" s="481"/>
      <c r="J116" s="481"/>
      <c r="K116" s="481"/>
      <c r="L116" s="482"/>
      <c r="M116" s="479"/>
      <c r="N116" s="479"/>
      <c r="O116" s="479"/>
      <c r="P116" s="479"/>
      <c r="Q116" s="479"/>
      <c r="R116" s="476"/>
      <c r="S116" s="477"/>
      <c r="T116" s="477"/>
      <c r="U116" s="477"/>
      <c r="V116" s="478"/>
      <c r="W116" s="27"/>
      <c r="X116" s="4"/>
      <c r="Y116" s="5"/>
      <c r="Z116" s="326"/>
      <c r="AA116" s="327"/>
    </row>
    <row r="117" spans="1:27" ht="34" customHeight="1">
      <c r="A117" s="309"/>
      <c r="B117" s="328">
        <f t="shared" si="0"/>
        <v>65</v>
      </c>
      <c r="C117" s="480"/>
      <c r="D117" s="481"/>
      <c r="E117" s="481"/>
      <c r="F117" s="481"/>
      <c r="G117" s="481"/>
      <c r="H117" s="481"/>
      <c r="I117" s="481"/>
      <c r="J117" s="481"/>
      <c r="K117" s="481"/>
      <c r="L117" s="482"/>
      <c r="M117" s="479"/>
      <c r="N117" s="479"/>
      <c r="O117" s="479"/>
      <c r="P117" s="479"/>
      <c r="Q117" s="479"/>
      <c r="R117" s="476"/>
      <c r="S117" s="477"/>
      <c r="T117" s="477"/>
      <c r="U117" s="477"/>
      <c r="V117" s="478"/>
      <c r="W117" s="27"/>
      <c r="X117" s="4"/>
      <c r="Y117" s="5"/>
      <c r="Z117" s="326"/>
      <c r="AA117" s="327"/>
    </row>
    <row r="118" spans="1:27" ht="34" customHeight="1">
      <c r="A118" s="309"/>
      <c r="B118" s="328">
        <f t="shared" si="0"/>
        <v>66</v>
      </c>
      <c r="C118" s="480"/>
      <c r="D118" s="481"/>
      <c r="E118" s="481"/>
      <c r="F118" s="481"/>
      <c r="G118" s="481"/>
      <c r="H118" s="481"/>
      <c r="I118" s="481"/>
      <c r="J118" s="481"/>
      <c r="K118" s="481"/>
      <c r="L118" s="482"/>
      <c r="M118" s="479"/>
      <c r="N118" s="479"/>
      <c r="O118" s="479"/>
      <c r="P118" s="479"/>
      <c r="Q118" s="479"/>
      <c r="R118" s="476"/>
      <c r="S118" s="477"/>
      <c r="T118" s="477"/>
      <c r="U118" s="477"/>
      <c r="V118" s="478"/>
      <c r="W118" s="27"/>
      <c r="X118" s="4"/>
      <c r="Y118" s="5"/>
      <c r="Z118" s="326"/>
      <c r="AA118" s="327"/>
    </row>
    <row r="119" spans="1:27" ht="34" customHeight="1">
      <c r="A119" s="309"/>
      <c r="B119" s="328">
        <f t="shared" ref="B119:B152" si="1">B118+1</f>
        <v>67</v>
      </c>
      <c r="C119" s="480"/>
      <c r="D119" s="481"/>
      <c r="E119" s="481"/>
      <c r="F119" s="481"/>
      <c r="G119" s="481"/>
      <c r="H119" s="481"/>
      <c r="I119" s="481"/>
      <c r="J119" s="481"/>
      <c r="K119" s="481"/>
      <c r="L119" s="482"/>
      <c r="M119" s="479"/>
      <c r="N119" s="479"/>
      <c r="O119" s="479"/>
      <c r="P119" s="479"/>
      <c r="Q119" s="479"/>
      <c r="R119" s="476"/>
      <c r="S119" s="477"/>
      <c r="T119" s="477"/>
      <c r="U119" s="477"/>
      <c r="V119" s="478"/>
      <c r="W119" s="27"/>
      <c r="X119" s="4"/>
      <c r="Y119" s="5"/>
      <c r="Z119" s="326"/>
      <c r="AA119" s="327"/>
    </row>
    <row r="120" spans="1:27" ht="34" customHeight="1">
      <c r="A120" s="309"/>
      <c r="B120" s="328">
        <f t="shared" si="1"/>
        <v>68</v>
      </c>
      <c r="C120" s="480"/>
      <c r="D120" s="481"/>
      <c r="E120" s="481"/>
      <c r="F120" s="481"/>
      <c r="G120" s="481"/>
      <c r="H120" s="481"/>
      <c r="I120" s="481"/>
      <c r="J120" s="481"/>
      <c r="K120" s="481"/>
      <c r="L120" s="482"/>
      <c r="M120" s="479"/>
      <c r="N120" s="479"/>
      <c r="O120" s="479"/>
      <c r="P120" s="479"/>
      <c r="Q120" s="479"/>
      <c r="R120" s="476"/>
      <c r="S120" s="477"/>
      <c r="T120" s="477"/>
      <c r="U120" s="477"/>
      <c r="V120" s="478"/>
      <c r="W120" s="27"/>
      <c r="X120" s="4"/>
      <c r="Y120" s="5"/>
      <c r="Z120" s="326"/>
      <c r="AA120" s="327"/>
    </row>
    <row r="121" spans="1:27" ht="34" customHeight="1">
      <c r="A121" s="309"/>
      <c r="B121" s="328">
        <f t="shared" si="1"/>
        <v>69</v>
      </c>
      <c r="C121" s="480"/>
      <c r="D121" s="481"/>
      <c r="E121" s="481"/>
      <c r="F121" s="481"/>
      <c r="G121" s="481"/>
      <c r="H121" s="481"/>
      <c r="I121" s="481"/>
      <c r="J121" s="481"/>
      <c r="K121" s="481"/>
      <c r="L121" s="482"/>
      <c r="M121" s="479"/>
      <c r="N121" s="479"/>
      <c r="O121" s="479"/>
      <c r="P121" s="479"/>
      <c r="Q121" s="479"/>
      <c r="R121" s="476"/>
      <c r="S121" s="477"/>
      <c r="T121" s="477"/>
      <c r="U121" s="477"/>
      <c r="V121" s="478"/>
      <c r="W121" s="27"/>
      <c r="X121" s="4"/>
      <c r="Y121" s="5"/>
      <c r="Z121" s="326"/>
      <c r="AA121" s="327"/>
    </row>
    <row r="122" spans="1:27" ht="34" customHeight="1">
      <c r="A122" s="309"/>
      <c r="B122" s="328">
        <f t="shared" si="1"/>
        <v>70</v>
      </c>
      <c r="C122" s="480"/>
      <c r="D122" s="481"/>
      <c r="E122" s="481"/>
      <c r="F122" s="481"/>
      <c r="G122" s="481"/>
      <c r="H122" s="481"/>
      <c r="I122" s="481"/>
      <c r="J122" s="481"/>
      <c r="K122" s="481"/>
      <c r="L122" s="482"/>
      <c r="M122" s="479"/>
      <c r="N122" s="479"/>
      <c r="O122" s="479"/>
      <c r="P122" s="479"/>
      <c r="Q122" s="479"/>
      <c r="R122" s="476"/>
      <c r="S122" s="477"/>
      <c r="T122" s="477"/>
      <c r="U122" s="477"/>
      <c r="V122" s="478"/>
      <c r="W122" s="27"/>
      <c r="X122" s="4"/>
      <c r="Y122" s="5"/>
      <c r="Z122" s="326"/>
      <c r="AA122" s="327"/>
    </row>
    <row r="123" spans="1:27" ht="34" customHeight="1">
      <c r="A123" s="309"/>
      <c r="B123" s="328">
        <f t="shared" si="1"/>
        <v>71</v>
      </c>
      <c r="C123" s="480"/>
      <c r="D123" s="481"/>
      <c r="E123" s="481"/>
      <c r="F123" s="481"/>
      <c r="G123" s="481"/>
      <c r="H123" s="481"/>
      <c r="I123" s="481"/>
      <c r="J123" s="481"/>
      <c r="K123" s="481"/>
      <c r="L123" s="482"/>
      <c r="M123" s="479"/>
      <c r="N123" s="479"/>
      <c r="O123" s="479"/>
      <c r="P123" s="479"/>
      <c r="Q123" s="479"/>
      <c r="R123" s="476"/>
      <c r="S123" s="477"/>
      <c r="T123" s="477"/>
      <c r="U123" s="477"/>
      <c r="V123" s="478"/>
      <c r="W123" s="27"/>
      <c r="X123" s="4"/>
      <c r="Y123" s="5"/>
      <c r="Z123" s="326"/>
      <c r="AA123" s="327"/>
    </row>
    <row r="124" spans="1:27" ht="34" customHeight="1">
      <c r="A124" s="309"/>
      <c r="B124" s="328">
        <f t="shared" si="1"/>
        <v>72</v>
      </c>
      <c r="C124" s="480"/>
      <c r="D124" s="481"/>
      <c r="E124" s="481"/>
      <c r="F124" s="481"/>
      <c r="G124" s="481"/>
      <c r="H124" s="481"/>
      <c r="I124" s="481"/>
      <c r="J124" s="481"/>
      <c r="K124" s="481"/>
      <c r="L124" s="482"/>
      <c r="M124" s="479"/>
      <c r="N124" s="479"/>
      <c r="O124" s="479"/>
      <c r="P124" s="479"/>
      <c r="Q124" s="479"/>
      <c r="R124" s="476"/>
      <c r="S124" s="477"/>
      <c r="T124" s="477"/>
      <c r="U124" s="477"/>
      <c r="V124" s="478"/>
      <c r="W124" s="27"/>
      <c r="X124" s="4"/>
      <c r="Y124" s="5"/>
      <c r="Z124" s="326"/>
      <c r="AA124" s="327"/>
    </row>
    <row r="125" spans="1:27" ht="34" customHeight="1">
      <c r="A125" s="309"/>
      <c r="B125" s="328">
        <f t="shared" si="1"/>
        <v>73</v>
      </c>
      <c r="C125" s="480"/>
      <c r="D125" s="481"/>
      <c r="E125" s="481"/>
      <c r="F125" s="481"/>
      <c r="G125" s="481"/>
      <c r="H125" s="481"/>
      <c r="I125" s="481"/>
      <c r="J125" s="481"/>
      <c r="K125" s="481"/>
      <c r="L125" s="482"/>
      <c r="M125" s="479"/>
      <c r="N125" s="479"/>
      <c r="O125" s="479"/>
      <c r="P125" s="479"/>
      <c r="Q125" s="479"/>
      <c r="R125" s="476"/>
      <c r="S125" s="477"/>
      <c r="T125" s="477"/>
      <c r="U125" s="477"/>
      <c r="V125" s="478"/>
      <c r="W125" s="27"/>
      <c r="X125" s="4"/>
      <c r="Y125" s="5"/>
      <c r="Z125" s="326"/>
      <c r="AA125" s="327"/>
    </row>
    <row r="126" spans="1:27" ht="34" customHeight="1">
      <c r="A126" s="309"/>
      <c r="B126" s="328">
        <f t="shared" si="1"/>
        <v>74</v>
      </c>
      <c r="C126" s="480"/>
      <c r="D126" s="481"/>
      <c r="E126" s="481"/>
      <c r="F126" s="481"/>
      <c r="G126" s="481"/>
      <c r="H126" s="481"/>
      <c r="I126" s="481"/>
      <c r="J126" s="481"/>
      <c r="K126" s="481"/>
      <c r="L126" s="482"/>
      <c r="M126" s="479"/>
      <c r="N126" s="479"/>
      <c r="O126" s="479"/>
      <c r="P126" s="479"/>
      <c r="Q126" s="479"/>
      <c r="R126" s="476"/>
      <c r="S126" s="477"/>
      <c r="T126" s="477"/>
      <c r="U126" s="477"/>
      <c r="V126" s="478"/>
      <c r="W126" s="27"/>
      <c r="X126" s="4"/>
      <c r="Y126" s="5"/>
      <c r="Z126" s="326"/>
      <c r="AA126" s="327"/>
    </row>
    <row r="127" spans="1:27" ht="34" customHeight="1">
      <c r="A127" s="309"/>
      <c r="B127" s="328">
        <f t="shared" si="1"/>
        <v>75</v>
      </c>
      <c r="C127" s="480"/>
      <c r="D127" s="481"/>
      <c r="E127" s="481"/>
      <c r="F127" s="481"/>
      <c r="G127" s="481"/>
      <c r="H127" s="481"/>
      <c r="I127" s="481"/>
      <c r="J127" s="481"/>
      <c r="K127" s="481"/>
      <c r="L127" s="482"/>
      <c r="M127" s="479"/>
      <c r="N127" s="479"/>
      <c r="O127" s="479"/>
      <c r="P127" s="479"/>
      <c r="Q127" s="479"/>
      <c r="R127" s="476"/>
      <c r="S127" s="477"/>
      <c r="T127" s="477"/>
      <c r="U127" s="477"/>
      <c r="V127" s="478"/>
      <c r="W127" s="27"/>
      <c r="X127" s="4"/>
      <c r="Y127" s="5"/>
      <c r="Z127" s="326"/>
      <c r="AA127" s="327"/>
    </row>
    <row r="128" spans="1:27" ht="34" customHeight="1">
      <c r="A128" s="309"/>
      <c r="B128" s="328">
        <f t="shared" si="1"/>
        <v>76</v>
      </c>
      <c r="C128" s="480"/>
      <c r="D128" s="481"/>
      <c r="E128" s="481"/>
      <c r="F128" s="481"/>
      <c r="G128" s="481"/>
      <c r="H128" s="481"/>
      <c r="I128" s="481"/>
      <c r="J128" s="481"/>
      <c r="K128" s="481"/>
      <c r="L128" s="482"/>
      <c r="M128" s="479"/>
      <c r="N128" s="479"/>
      <c r="O128" s="479"/>
      <c r="P128" s="479"/>
      <c r="Q128" s="479"/>
      <c r="R128" s="476"/>
      <c r="S128" s="477"/>
      <c r="T128" s="477"/>
      <c r="U128" s="477"/>
      <c r="V128" s="478"/>
      <c r="W128" s="27"/>
      <c r="X128" s="4"/>
      <c r="Y128" s="5"/>
      <c r="Z128" s="326"/>
      <c r="AA128" s="327"/>
    </row>
    <row r="129" spans="1:27" ht="34" customHeight="1">
      <c r="A129" s="309"/>
      <c r="B129" s="328">
        <f t="shared" si="1"/>
        <v>77</v>
      </c>
      <c r="C129" s="480"/>
      <c r="D129" s="481"/>
      <c r="E129" s="481"/>
      <c r="F129" s="481"/>
      <c r="G129" s="481"/>
      <c r="H129" s="481"/>
      <c r="I129" s="481"/>
      <c r="J129" s="481"/>
      <c r="K129" s="481"/>
      <c r="L129" s="482"/>
      <c r="M129" s="479"/>
      <c r="N129" s="479"/>
      <c r="O129" s="479"/>
      <c r="P129" s="479"/>
      <c r="Q129" s="479"/>
      <c r="R129" s="476"/>
      <c r="S129" s="477"/>
      <c r="T129" s="477"/>
      <c r="U129" s="477"/>
      <c r="V129" s="478"/>
      <c r="W129" s="27"/>
      <c r="X129" s="4"/>
      <c r="Y129" s="5"/>
      <c r="Z129" s="326"/>
      <c r="AA129" s="327"/>
    </row>
    <row r="130" spans="1:27" ht="34" customHeight="1">
      <c r="A130" s="309"/>
      <c r="B130" s="328">
        <f t="shared" si="1"/>
        <v>78</v>
      </c>
      <c r="C130" s="480"/>
      <c r="D130" s="481"/>
      <c r="E130" s="481"/>
      <c r="F130" s="481"/>
      <c r="G130" s="481"/>
      <c r="H130" s="481"/>
      <c r="I130" s="481"/>
      <c r="J130" s="481"/>
      <c r="K130" s="481"/>
      <c r="L130" s="482"/>
      <c r="M130" s="479"/>
      <c r="N130" s="479"/>
      <c r="O130" s="479"/>
      <c r="P130" s="479"/>
      <c r="Q130" s="479"/>
      <c r="R130" s="476"/>
      <c r="S130" s="477"/>
      <c r="T130" s="477"/>
      <c r="U130" s="477"/>
      <c r="V130" s="478"/>
      <c r="W130" s="27"/>
      <c r="X130" s="4"/>
      <c r="Y130" s="5"/>
      <c r="Z130" s="326"/>
      <c r="AA130" s="327"/>
    </row>
    <row r="131" spans="1:27" ht="34" customHeight="1">
      <c r="A131" s="309"/>
      <c r="B131" s="328">
        <f t="shared" si="1"/>
        <v>79</v>
      </c>
      <c r="C131" s="480"/>
      <c r="D131" s="481"/>
      <c r="E131" s="481"/>
      <c r="F131" s="481"/>
      <c r="G131" s="481"/>
      <c r="H131" s="481"/>
      <c r="I131" s="481"/>
      <c r="J131" s="481"/>
      <c r="K131" s="481"/>
      <c r="L131" s="482"/>
      <c r="M131" s="479"/>
      <c r="N131" s="479"/>
      <c r="O131" s="479"/>
      <c r="P131" s="479"/>
      <c r="Q131" s="479"/>
      <c r="R131" s="476"/>
      <c r="S131" s="477"/>
      <c r="T131" s="477"/>
      <c r="U131" s="477"/>
      <c r="V131" s="478"/>
      <c r="W131" s="27"/>
      <c r="X131" s="4"/>
      <c r="Y131" s="5"/>
      <c r="Z131" s="326"/>
      <c r="AA131" s="327"/>
    </row>
    <row r="132" spans="1:27" ht="34" customHeight="1">
      <c r="A132" s="309"/>
      <c r="B132" s="328">
        <f t="shared" si="1"/>
        <v>80</v>
      </c>
      <c r="C132" s="480"/>
      <c r="D132" s="481"/>
      <c r="E132" s="481"/>
      <c r="F132" s="481"/>
      <c r="G132" s="481"/>
      <c r="H132" s="481"/>
      <c r="I132" s="481"/>
      <c r="J132" s="481"/>
      <c r="K132" s="481"/>
      <c r="L132" s="482"/>
      <c r="M132" s="479"/>
      <c r="N132" s="479"/>
      <c r="O132" s="479"/>
      <c r="P132" s="479"/>
      <c r="Q132" s="479"/>
      <c r="R132" s="476"/>
      <c r="S132" s="477"/>
      <c r="T132" s="477"/>
      <c r="U132" s="477"/>
      <c r="V132" s="478"/>
      <c r="W132" s="27"/>
      <c r="X132" s="4"/>
      <c r="Y132" s="5"/>
      <c r="Z132" s="326"/>
      <c r="AA132" s="327"/>
    </row>
    <row r="133" spans="1:27" ht="34" customHeight="1">
      <c r="A133" s="309"/>
      <c r="B133" s="328">
        <f t="shared" si="1"/>
        <v>81</v>
      </c>
      <c r="C133" s="480"/>
      <c r="D133" s="481"/>
      <c r="E133" s="481"/>
      <c r="F133" s="481"/>
      <c r="G133" s="481"/>
      <c r="H133" s="481"/>
      <c r="I133" s="481"/>
      <c r="J133" s="481"/>
      <c r="K133" s="481"/>
      <c r="L133" s="482"/>
      <c r="M133" s="479"/>
      <c r="N133" s="479"/>
      <c r="O133" s="479"/>
      <c r="P133" s="479"/>
      <c r="Q133" s="479"/>
      <c r="R133" s="476"/>
      <c r="S133" s="477"/>
      <c r="T133" s="477"/>
      <c r="U133" s="477"/>
      <c r="V133" s="478"/>
      <c r="W133" s="27"/>
      <c r="X133" s="4"/>
      <c r="Y133" s="5"/>
      <c r="Z133" s="326"/>
      <c r="AA133" s="327"/>
    </row>
    <row r="134" spans="1:27" ht="34" customHeight="1">
      <c r="A134" s="309"/>
      <c r="B134" s="328">
        <f t="shared" si="1"/>
        <v>82</v>
      </c>
      <c r="C134" s="480"/>
      <c r="D134" s="481"/>
      <c r="E134" s="481"/>
      <c r="F134" s="481"/>
      <c r="G134" s="481"/>
      <c r="H134" s="481"/>
      <c r="I134" s="481"/>
      <c r="J134" s="481"/>
      <c r="K134" s="481"/>
      <c r="L134" s="482"/>
      <c r="M134" s="479"/>
      <c r="N134" s="479"/>
      <c r="O134" s="479"/>
      <c r="P134" s="479"/>
      <c r="Q134" s="479"/>
      <c r="R134" s="476"/>
      <c r="S134" s="477"/>
      <c r="T134" s="477"/>
      <c r="U134" s="477"/>
      <c r="V134" s="478"/>
      <c r="W134" s="27"/>
      <c r="X134" s="4"/>
      <c r="Y134" s="5"/>
      <c r="Z134" s="326"/>
      <c r="AA134" s="327"/>
    </row>
    <row r="135" spans="1:27" ht="34" customHeight="1">
      <c r="A135" s="309"/>
      <c r="B135" s="328">
        <f t="shared" si="1"/>
        <v>83</v>
      </c>
      <c r="C135" s="480"/>
      <c r="D135" s="481"/>
      <c r="E135" s="481"/>
      <c r="F135" s="481"/>
      <c r="G135" s="481"/>
      <c r="H135" s="481"/>
      <c r="I135" s="481"/>
      <c r="J135" s="481"/>
      <c r="K135" s="481"/>
      <c r="L135" s="482"/>
      <c r="M135" s="479"/>
      <c r="N135" s="479"/>
      <c r="O135" s="479"/>
      <c r="P135" s="479"/>
      <c r="Q135" s="479"/>
      <c r="R135" s="476"/>
      <c r="S135" s="477"/>
      <c r="T135" s="477"/>
      <c r="U135" s="477"/>
      <c r="V135" s="478"/>
      <c r="W135" s="27"/>
      <c r="X135" s="4"/>
      <c r="Y135" s="5"/>
      <c r="Z135" s="326"/>
      <c r="AA135" s="327"/>
    </row>
    <row r="136" spans="1:27" ht="34" customHeight="1">
      <c r="A136" s="309"/>
      <c r="B136" s="328">
        <f t="shared" si="1"/>
        <v>84</v>
      </c>
      <c r="C136" s="480"/>
      <c r="D136" s="481"/>
      <c r="E136" s="481"/>
      <c r="F136" s="481"/>
      <c r="G136" s="481"/>
      <c r="H136" s="481"/>
      <c r="I136" s="481"/>
      <c r="J136" s="481"/>
      <c r="K136" s="481"/>
      <c r="L136" s="482"/>
      <c r="M136" s="479"/>
      <c r="N136" s="479"/>
      <c r="O136" s="479"/>
      <c r="P136" s="479"/>
      <c r="Q136" s="479"/>
      <c r="R136" s="476"/>
      <c r="S136" s="477"/>
      <c r="T136" s="477"/>
      <c r="U136" s="477"/>
      <c r="V136" s="478"/>
      <c r="W136" s="27"/>
      <c r="X136" s="4"/>
      <c r="Y136" s="5"/>
      <c r="Z136" s="326"/>
      <c r="AA136" s="327"/>
    </row>
    <row r="137" spans="1:27" ht="34" customHeight="1">
      <c r="A137" s="309"/>
      <c r="B137" s="328">
        <f t="shared" si="1"/>
        <v>85</v>
      </c>
      <c r="C137" s="480"/>
      <c r="D137" s="481"/>
      <c r="E137" s="481"/>
      <c r="F137" s="481"/>
      <c r="G137" s="481"/>
      <c r="H137" s="481"/>
      <c r="I137" s="481"/>
      <c r="J137" s="481"/>
      <c r="K137" s="481"/>
      <c r="L137" s="482"/>
      <c r="M137" s="479"/>
      <c r="N137" s="479"/>
      <c r="O137" s="479"/>
      <c r="P137" s="479"/>
      <c r="Q137" s="479"/>
      <c r="R137" s="476"/>
      <c r="S137" s="477"/>
      <c r="T137" s="477"/>
      <c r="U137" s="477"/>
      <c r="V137" s="478"/>
      <c r="W137" s="27"/>
      <c r="X137" s="4"/>
      <c r="Y137" s="5"/>
      <c r="Z137" s="326"/>
      <c r="AA137" s="327"/>
    </row>
    <row r="138" spans="1:27" ht="34" customHeight="1">
      <c r="A138" s="309"/>
      <c r="B138" s="328">
        <f t="shared" si="1"/>
        <v>86</v>
      </c>
      <c r="C138" s="480"/>
      <c r="D138" s="481"/>
      <c r="E138" s="481"/>
      <c r="F138" s="481"/>
      <c r="G138" s="481"/>
      <c r="H138" s="481"/>
      <c r="I138" s="481"/>
      <c r="J138" s="481"/>
      <c r="K138" s="481"/>
      <c r="L138" s="482"/>
      <c r="M138" s="479"/>
      <c r="N138" s="479"/>
      <c r="O138" s="479"/>
      <c r="P138" s="479"/>
      <c r="Q138" s="479"/>
      <c r="R138" s="476"/>
      <c r="S138" s="477"/>
      <c r="T138" s="477"/>
      <c r="U138" s="477"/>
      <c r="V138" s="478"/>
      <c r="W138" s="27"/>
      <c r="X138" s="4"/>
      <c r="Y138" s="5"/>
      <c r="Z138" s="326"/>
      <c r="AA138" s="327"/>
    </row>
    <row r="139" spans="1:27" ht="34" customHeight="1">
      <c r="A139" s="309"/>
      <c r="B139" s="328">
        <f t="shared" si="1"/>
        <v>87</v>
      </c>
      <c r="C139" s="480"/>
      <c r="D139" s="481"/>
      <c r="E139" s="481"/>
      <c r="F139" s="481"/>
      <c r="G139" s="481"/>
      <c r="H139" s="481"/>
      <c r="I139" s="481"/>
      <c r="J139" s="481"/>
      <c r="K139" s="481"/>
      <c r="L139" s="482"/>
      <c r="M139" s="479"/>
      <c r="N139" s="479"/>
      <c r="O139" s="479"/>
      <c r="P139" s="479"/>
      <c r="Q139" s="479"/>
      <c r="R139" s="476"/>
      <c r="S139" s="477"/>
      <c r="T139" s="477"/>
      <c r="U139" s="477"/>
      <c r="V139" s="478"/>
      <c r="W139" s="27"/>
      <c r="X139" s="4"/>
      <c r="Y139" s="5"/>
      <c r="Z139" s="326"/>
      <c r="AA139" s="327"/>
    </row>
    <row r="140" spans="1:27" ht="34" customHeight="1">
      <c r="A140" s="309"/>
      <c r="B140" s="328">
        <f t="shared" si="1"/>
        <v>88</v>
      </c>
      <c r="C140" s="480"/>
      <c r="D140" s="481"/>
      <c r="E140" s="481"/>
      <c r="F140" s="481"/>
      <c r="G140" s="481"/>
      <c r="H140" s="481"/>
      <c r="I140" s="481"/>
      <c r="J140" s="481"/>
      <c r="K140" s="481"/>
      <c r="L140" s="482"/>
      <c r="M140" s="479"/>
      <c r="N140" s="479"/>
      <c r="O140" s="479"/>
      <c r="P140" s="479"/>
      <c r="Q140" s="479"/>
      <c r="R140" s="476"/>
      <c r="S140" s="477"/>
      <c r="T140" s="477"/>
      <c r="U140" s="477"/>
      <c r="V140" s="478"/>
      <c r="W140" s="27"/>
      <c r="X140" s="4"/>
      <c r="Y140" s="5"/>
      <c r="Z140" s="326"/>
      <c r="AA140" s="327"/>
    </row>
    <row r="141" spans="1:27" ht="34" customHeight="1">
      <c r="A141" s="309"/>
      <c r="B141" s="328">
        <f t="shared" si="1"/>
        <v>89</v>
      </c>
      <c r="C141" s="480"/>
      <c r="D141" s="481"/>
      <c r="E141" s="481"/>
      <c r="F141" s="481"/>
      <c r="G141" s="481"/>
      <c r="H141" s="481"/>
      <c r="I141" s="481"/>
      <c r="J141" s="481"/>
      <c r="K141" s="481"/>
      <c r="L141" s="482"/>
      <c r="M141" s="479"/>
      <c r="N141" s="479"/>
      <c r="O141" s="479"/>
      <c r="P141" s="479"/>
      <c r="Q141" s="479"/>
      <c r="R141" s="476"/>
      <c r="S141" s="477"/>
      <c r="T141" s="477"/>
      <c r="U141" s="477"/>
      <c r="V141" s="478"/>
      <c r="W141" s="27"/>
      <c r="X141" s="4"/>
      <c r="Y141" s="5"/>
      <c r="Z141" s="326"/>
      <c r="AA141" s="327"/>
    </row>
    <row r="142" spans="1:27" ht="34" customHeight="1">
      <c r="A142" s="309"/>
      <c r="B142" s="328">
        <f t="shared" si="1"/>
        <v>90</v>
      </c>
      <c r="C142" s="480"/>
      <c r="D142" s="481"/>
      <c r="E142" s="481"/>
      <c r="F142" s="481"/>
      <c r="G142" s="481"/>
      <c r="H142" s="481"/>
      <c r="I142" s="481"/>
      <c r="J142" s="481"/>
      <c r="K142" s="481"/>
      <c r="L142" s="482"/>
      <c r="M142" s="479"/>
      <c r="N142" s="479"/>
      <c r="O142" s="479"/>
      <c r="P142" s="479"/>
      <c r="Q142" s="479"/>
      <c r="R142" s="476"/>
      <c r="S142" s="477"/>
      <c r="T142" s="477"/>
      <c r="U142" s="477"/>
      <c r="V142" s="478"/>
      <c r="W142" s="27"/>
      <c r="X142" s="4"/>
      <c r="Y142" s="5"/>
      <c r="Z142" s="326"/>
      <c r="AA142" s="327"/>
    </row>
    <row r="143" spans="1:27" ht="34" customHeight="1">
      <c r="A143" s="309"/>
      <c r="B143" s="328">
        <f t="shared" si="1"/>
        <v>91</v>
      </c>
      <c r="C143" s="480"/>
      <c r="D143" s="481"/>
      <c r="E143" s="481"/>
      <c r="F143" s="481"/>
      <c r="G143" s="481"/>
      <c r="H143" s="481"/>
      <c r="I143" s="481"/>
      <c r="J143" s="481"/>
      <c r="K143" s="481"/>
      <c r="L143" s="482"/>
      <c r="M143" s="479"/>
      <c r="N143" s="479"/>
      <c r="O143" s="479"/>
      <c r="P143" s="479"/>
      <c r="Q143" s="479"/>
      <c r="R143" s="476"/>
      <c r="S143" s="477"/>
      <c r="T143" s="477"/>
      <c r="U143" s="477"/>
      <c r="V143" s="478"/>
      <c r="W143" s="27"/>
      <c r="X143" s="4"/>
      <c r="Y143" s="5"/>
      <c r="Z143" s="326"/>
      <c r="AA143" s="327"/>
    </row>
    <row r="144" spans="1:27" ht="34" customHeight="1">
      <c r="A144" s="309"/>
      <c r="B144" s="328">
        <f t="shared" si="1"/>
        <v>92</v>
      </c>
      <c r="C144" s="480"/>
      <c r="D144" s="481"/>
      <c r="E144" s="481"/>
      <c r="F144" s="481"/>
      <c r="G144" s="481"/>
      <c r="H144" s="481"/>
      <c r="I144" s="481"/>
      <c r="J144" s="481"/>
      <c r="K144" s="481"/>
      <c r="L144" s="482"/>
      <c r="M144" s="479"/>
      <c r="N144" s="479"/>
      <c r="O144" s="479"/>
      <c r="P144" s="479"/>
      <c r="Q144" s="479"/>
      <c r="R144" s="476"/>
      <c r="S144" s="477"/>
      <c r="T144" s="477"/>
      <c r="U144" s="477"/>
      <c r="V144" s="478"/>
      <c r="W144" s="27"/>
      <c r="X144" s="4"/>
      <c r="Y144" s="5"/>
      <c r="Z144" s="326"/>
      <c r="AA144" s="327"/>
    </row>
    <row r="145" spans="1:27" ht="34" customHeight="1">
      <c r="A145" s="309"/>
      <c r="B145" s="328">
        <f t="shared" si="1"/>
        <v>93</v>
      </c>
      <c r="C145" s="480"/>
      <c r="D145" s="481"/>
      <c r="E145" s="481"/>
      <c r="F145" s="481"/>
      <c r="G145" s="481"/>
      <c r="H145" s="481"/>
      <c r="I145" s="481"/>
      <c r="J145" s="481"/>
      <c r="K145" s="481"/>
      <c r="L145" s="482"/>
      <c r="M145" s="479"/>
      <c r="N145" s="479"/>
      <c r="O145" s="479"/>
      <c r="P145" s="479"/>
      <c r="Q145" s="479"/>
      <c r="R145" s="476"/>
      <c r="S145" s="477"/>
      <c r="T145" s="477"/>
      <c r="U145" s="477"/>
      <c r="V145" s="478"/>
      <c r="W145" s="27"/>
      <c r="X145" s="4"/>
      <c r="Y145" s="5"/>
      <c r="Z145" s="326"/>
      <c r="AA145" s="327"/>
    </row>
    <row r="146" spans="1:27" ht="34" customHeight="1">
      <c r="A146" s="309"/>
      <c r="B146" s="328">
        <f t="shared" si="1"/>
        <v>94</v>
      </c>
      <c r="C146" s="480"/>
      <c r="D146" s="481"/>
      <c r="E146" s="481"/>
      <c r="F146" s="481"/>
      <c r="G146" s="481"/>
      <c r="H146" s="481"/>
      <c r="I146" s="481"/>
      <c r="J146" s="481"/>
      <c r="K146" s="481"/>
      <c r="L146" s="482"/>
      <c r="M146" s="479"/>
      <c r="N146" s="479"/>
      <c r="O146" s="479"/>
      <c r="P146" s="479"/>
      <c r="Q146" s="479"/>
      <c r="R146" s="476"/>
      <c r="S146" s="477"/>
      <c r="T146" s="477"/>
      <c r="U146" s="477"/>
      <c r="V146" s="478"/>
      <c r="W146" s="27"/>
      <c r="X146" s="4"/>
      <c r="Y146" s="5"/>
      <c r="Z146" s="326"/>
      <c r="AA146" s="327"/>
    </row>
    <row r="147" spans="1:27" ht="34" customHeight="1">
      <c r="A147" s="309"/>
      <c r="B147" s="328">
        <f t="shared" si="1"/>
        <v>95</v>
      </c>
      <c r="C147" s="480"/>
      <c r="D147" s="481"/>
      <c r="E147" s="481"/>
      <c r="F147" s="481"/>
      <c r="G147" s="481"/>
      <c r="H147" s="481"/>
      <c r="I147" s="481"/>
      <c r="J147" s="481"/>
      <c r="K147" s="481"/>
      <c r="L147" s="482"/>
      <c r="M147" s="479"/>
      <c r="N147" s="479"/>
      <c r="O147" s="479"/>
      <c r="P147" s="479"/>
      <c r="Q147" s="479"/>
      <c r="R147" s="476"/>
      <c r="S147" s="477"/>
      <c r="T147" s="477"/>
      <c r="U147" s="477"/>
      <c r="V147" s="478"/>
      <c r="W147" s="27"/>
      <c r="X147" s="4"/>
      <c r="Y147" s="5"/>
      <c r="Z147" s="326"/>
      <c r="AA147" s="327"/>
    </row>
    <row r="148" spans="1:27" ht="34" customHeight="1">
      <c r="A148" s="309"/>
      <c r="B148" s="328">
        <f t="shared" si="1"/>
        <v>96</v>
      </c>
      <c r="C148" s="480"/>
      <c r="D148" s="481"/>
      <c r="E148" s="481"/>
      <c r="F148" s="481"/>
      <c r="G148" s="481"/>
      <c r="H148" s="481"/>
      <c r="I148" s="481"/>
      <c r="J148" s="481"/>
      <c r="K148" s="481"/>
      <c r="L148" s="482"/>
      <c r="M148" s="479"/>
      <c r="N148" s="479"/>
      <c r="O148" s="479"/>
      <c r="P148" s="479"/>
      <c r="Q148" s="479"/>
      <c r="R148" s="476"/>
      <c r="S148" s="477"/>
      <c r="T148" s="477"/>
      <c r="U148" s="477"/>
      <c r="V148" s="478"/>
      <c r="W148" s="27"/>
      <c r="X148" s="4"/>
      <c r="Y148" s="5"/>
      <c r="Z148" s="326"/>
      <c r="AA148" s="327"/>
    </row>
    <row r="149" spans="1:27" ht="34" customHeight="1">
      <c r="A149" s="309"/>
      <c r="B149" s="328">
        <f t="shared" si="1"/>
        <v>97</v>
      </c>
      <c r="C149" s="480"/>
      <c r="D149" s="481"/>
      <c r="E149" s="481"/>
      <c r="F149" s="481"/>
      <c r="G149" s="481"/>
      <c r="H149" s="481"/>
      <c r="I149" s="481"/>
      <c r="J149" s="481"/>
      <c r="K149" s="481"/>
      <c r="L149" s="482"/>
      <c r="M149" s="479"/>
      <c r="N149" s="479"/>
      <c r="O149" s="479"/>
      <c r="P149" s="479"/>
      <c r="Q149" s="479"/>
      <c r="R149" s="476"/>
      <c r="S149" s="477"/>
      <c r="T149" s="477"/>
      <c r="U149" s="477"/>
      <c r="V149" s="478"/>
      <c r="W149" s="27"/>
      <c r="X149" s="4"/>
      <c r="Y149" s="5"/>
      <c r="Z149" s="326"/>
      <c r="AA149" s="327"/>
    </row>
    <row r="150" spans="1:27" ht="34" customHeight="1">
      <c r="A150" s="309"/>
      <c r="B150" s="328">
        <f t="shared" si="1"/>
        <v>98</v>
      </c>
      <c r="C150" s="480"/>
      <c r="D150" s="481"/>
      <c r="E150" s="481"/>
      <c r="F150" s="481"/>
      <c r="G150" s="481"/>
      <c r="H150" s="481"/>
      <c r="I150" s="481"/>
      <c r="J150" s="481"/>
      <c r="K150" s="481"/>
      <c r="L150" s="482"/>
      <c r="M150" s="479"/>
      <c r="N150" s="479"/>
      <c r="O150" s="479"/>
      <c r="P150" s="479"/>
      <c r="Q150" s="479"/>
      <c r="R150" s="476"/>
      <c r="S150" s="477"/>
      <c r="T150" s="477"/>
      <c r="U150" s="477"/>
      <c r="V150" s="478"/>
      <c r="W150" s="27"/>
      <c r="X150" s="4"/>
      <c r="Y150" s="5"/>
      <c r="Z150" s="326"/>
      <c r="AA150" s="327"/>
    </row>
    <row r="151" spans="1:27" ht="34" customHeight="1">
      <c r="A151" s="309"/>
      <c r="B151" s="328">
        <f t="shared" si="1"/>
        <v>99</v>
      </c>
      <c r="C151" s="480"/>
      <c r="D151" s="481"/>
      <c r="E151" s="481"/>
      <c r="F151" s="481"/>
      <c r="G151" s="481"/>
      <c r="H151" s="481"/>
      <c r="I151" s="481"/>
      <c r="J151" s="481"/>
      <c r="K151" s="481"/>
      <c r="L151" s="482"/>
      <c r="M151" s="479"/>
      <c r="N151" s="479"/>
      <c r="O151" s="479"/>
      <c r="P151" s="479"/>
      <c r="Q151" s="479"/>
      <c r="R151" s="476"/>
      <c r="S151" s="477"/>
      <c r="T151" s="477"/>
      <c r="U151" s="477"/>
      <c r="V151" s="478"/>
      <c r="W151" s="27"/>
      <c r="X151" s="4"/>
      <c r="Y151" s="5"/>
      <c r="Z151" s="326"/>
      <c r="AA151" s="327"/>
    </row>
    <row r="152" spans="1:27" ht="34" customHeight="1">
      <c r="A152" s="309"/>
      <c r="B152" s="328">
        <f t="shared" si="1"/>
        <v>100</v>
      </c>
      <c r="C152" s="480"/>
      <c r="D152" s="481"/>
      <c r="E152" s="481"/>
      <c r="F152" s="481"/>
      <c r="G152" s="481"/>
      <c r="H152" s="481"/>
      <c r="I152" s="481"/>
      <c r="J152" s="481"/>
      <c r="K152" s="481"/>
      <c r="L152" s="482"/>
      <c r="M152" s="479"/>
      <c r="N152" s="479"/>
      <c r="O152" s="479"/>
      <c r="P152" s="479"/>
      <c r="Q152" s="479"/>
      <c r="R152" s="476"/>
      <c r="S152" s="477"/>
      <c r="T152" s="477"/>
      <c r="U152" s="477"/>
      <c r="V152" s="478"/>
      <c r="W152" s="27"/>
      <c r="X152" s="4"/>
      <c r="Y152" s="5"/>
      <c r="Z152" s="326"/>
      <c r="AA152" s="327"/>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2"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tabSelected="1" view="pageBreakPreview" topLeftCell="A103" zoomScaleNormal="120" zoomScaleSheetLayoutView="100" workbookViewId="0">
      <selection activeCell="AH27" sqref="AH27"/>
    </sheetView>
  </sheetViews>
  <sheetFormatPr baseColWidth="10" defaultColWidth="9" defaultRowHeight="14"/>
  <cols>
    <col min="1" max="1" width="2.5" customWidth="1"/>
    <col min="2" max="2" width="2.83203125" customWidth="1"/>
    <col min="3" max="7" width="2.6640625" customWidth="1"/>
    <col min="8" max="20" width="2.5" customWidth="1"/>
    <col min="21" max="21" width="3.83203125" customWidth="1"/>
    <col min="22" max="37" width="2.5" customWidth="1"/>
    <col min="38" max="38" width="2.6640625" customWidth="1"/>
    <col min="39" max="53" width="6.33203125" customWidth="1"/>
    <col min="54" max="54" width="2.5" customWidth="1"/>
    <col min="55" max="61" width="6.33203125" customWidth="1"/>
  </cols>
  <sheetData>
    <row r="1" spans="1:50" ht="19.5" customHeight="1">
      <c r="A1" s="82"/>
      <c r="B1" s="83" t="s">
        <v>15</v>
      </c>
      <c r="C1" s="83"/>
      <c r="D1" s="83"/>
      <c r="E1" s="83"/>
      <c r="F1" s="83"/>
      <c r="G1" s="83"/>
      <c r="H1" s="83"/>
      <c r="I1" s="83"/>
      <c r="J1" s="83"/>
      <c r="K1" s="83"/>
      <c r="L1" s="83"/>
      <c r="M1" s="83"/>
      <c r="N1" s="83"/>
      <c r="O1" s="83"/>
      <c r="P1" s="83"/>
      <c r="Q1" s="83"/>
      <c r="R1" s="83"/>
      <c r="S1" s="83"/>
      <c r="T1" s="83"/>
      <c r="U1" s="83"/>
      <c r="V1" s="83"/>
      <c r="W1" s="83"/>
      <c r="X1" s="83"/>
      <c r="Y1" s="83"/>
      <c r="Z1" s="725" t="s">
        <v>16</v>
      </c>
      <c r="AA1" s="725"/>
      <c r="AB1" s="725"/>
      <c r="AC1" s="725"/>
      <c r="AD1" s="725" t="str">
        <f>IF(基本情報入力シート!C32="","",基本情報入力シート!C32)</f>
        <v>愛知県</v>
      </c>
      <c r="AE1" s="725"/>
      <c r="AF1" s="725"/>
      <c r="AG1" s="725"/>
      <c r="AH1" s="725"/>
      <c r="AI1" s="725"/>
      <c r="AJ1" s="725"/>
      <c r="AK1" s="725"/>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54" t="s">
        <v>2151</v>
      </c>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row>
    <row r="4" spans="1:50" ht="5"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1955</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44" t="s">
        <v>23</v>
      </c>
      <c r="C6" s="745"/>
      <c r="D6" s="745"/>
      <c r="E6" s="745"/>
      <c r="F6" s="745"/>
      <c r="G6" s="745"/>
      <c r="H6" s="741" t="str">
        <f>IF(基本情報入力シート!M36="","",基本情報入力シート!M36)</f>
        <v>サインズカブシキガイシャ</v>
      </c>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3"/>
      <c r="AL6" s="86"/>
    </row>
    <row r="7" spans="1:50" s="87" customFormat="1" ht="22.5" customHeight="1">
      <c r="A7" s="86"/>
      <c r="B7" s="735" t="s">
        <v>22</v>
      </c>
      <c r="C7" s="736"/>
      <c r="D7" s="736"/>
      <c r="E7" s="736"/>
      <c r="F7" s="736"/>
      <c r="G7" s="736"/>
      <c r="H7" s="746" t="str">
        <f>IF(基本情報入力シート!M37="","",基本情報入力シート!M37)</f>
        <v>サインズ株式会社</v>
      </c>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8"/>
      <c r="AL7" s="86"/>
    </row>
    <row r="8" spans="1:50" s="87" customFormat="1" ht="12.75" customHeight="1">
      <c r="A8" s="86"/>
      <c r="B8" s="729" t="s">
        <v>18</v>
      </c>
      <c r="C8" s="730"/>
      <c r="D8" s="730"/>
      <c r="E8" s="730"/>
      <c r="F8" s="730"/>
      <c r="G8" s="730"/>
      <c r="H8" s="88" t="s">
        <v>1</v>
      </c>
      <c r="I8" s="737" t="str">
        <f>IF(基本情報入力シート!AC38="－","",基本情報入力シート!AC38)</f>
        <v>441－0312</v>
      </c>
      <c r="J8" s="737"/>
      <c r="K8" s="737"/>
      <c r="L8" s="737"/>
      <c r="M8" s="737"/>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31"/>
      <c r="C9" s="732"/>
      <c r="D9" s="732"/>
      <c r="E9" s="732"/>
      <c r="F9" s="732"/>
      <c r="G9" s="732"/>
      <c r="H9" s="749" t="str">
        <f>IF(基本情報入力シート!M39="","",基本情報入力シート!M39)</f>
        <v>愛知県豊川市御津町西方揚浜21番地3</v>
      </c>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1"/>
      <c r="AL9" s="86"/>
    </row>
    <row r="10" spans="1:50" s="87" customFormat="1" ht="12" customHeight="1">
      <c r="A10" s="86"/>
      <c r="B10" s="733"/>
      <c r="C10" s="734"/>
      <c r="D10" s="734"/>
      <c r="E10" s="734"/>
      <c r="F10" s="734"/>
      <c r="G10" s="734"/>
      <c r="H10" s="726" t="str">
        <f>IF(基本情報入力シート!M40="","",基本情報入力シート!M40)</f>
        <v/>
      </c>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c r="AK10" s="728"/>
      <c r="AL10" s="86"/>
    </row>
    <row r="11" spans="1:50" s="87" customFormat="1" ht="15" customHeight="1">
      <c r="A11" s="86"/>
      <c r="B11" s="739" t="s">
        <v>0</v>
      </c>
      <c r="C11" s="740"/>
      <c r="D11" s="740"/>
      <c r="E11" s="740"/>
      <c r="F11" s="740"/>
      <c r="G11" s="740"/>
      <c r="H11" s="741" t="str">
        <f>IF(基本情報入力シート!M43="","",基本情報入力シート!M43)</f>
        <v>マツモト　アツコ</v>
      </c>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3"/>
      <c r="AL11" s="86"/>
      <c r="AT11" s="92"/>
      <c r="AU11" s="92"/>
      <c r="AV11" s="92"/>
      <c r="AW11" s="92"/>
      <c r="AX11" s="92"/>
    </row>
    <row r="12" spans="1:50" s="87" customFormat="1" ht="22.5" customHeight="1">
      <c r="A12" s="86"/>
      <c r="B12" s="731" t="s">
        <v>19</v>
      </c>
      <c r="C12" s="732"/>
      <c r="D12" s="732"/>
      <c r="E12" s="732"/>
      <c r="F12" s="732"/>
      <c r="G12" s="732"/>
      <c r="H12" s="726" t="str">
        <f>IF(基本情報入力シート!M44="","",基本情報入力シート!M44)</f>
        <v>松本　敦子</v>
      </c>
      <c r="I12" s="727"/>
      <c r="J12" s="727"/>
      <c r="K12" s="727"/>
      <c r="L12" s="727"/>
      <c r="M12" s="727"/>
      <c r="N12" s="727"/>
      <c r="O12" s="727"/>
      <c r="P12" s="727"/>
      <c r="Q12" s="727"/>
      <c r="R12" s="727"/>
      <c r="S12" s="727"/>
      <c r="T12" s="727"/>
      <c r="U12" s="727"/>
      <c r="V12" s="727"/>
      <c r="W12" s="727"/>
      <c r="X12" s="727"/>
      <c r="Y12" s="727"/>
      <c r="Z12" s="727"/>
      <c r="AA12" s="727"/>
      <c r="AB12" s="727"/>
      <c r="AC12" s="727"/>
      <c r="AD12" s="727"/>
      <c r="AE12" s="727"/>
      <c r="AF12" s="727"/>
      <c r="AG12" s="727"/>
      <c r="AH12" s="727"/>
      <c r="AI12" s="727"/>
      <c r="AJ12" s="727"/>
      <c r="AK12" s="728"/>
      <c r="AL12" s="86"/>
      <c r="AT12" s="92"/>
      <c r="AU12" s="92"/>
      <c r="AV12" s="92"/>
      <c r="AW12" s="92"/>
      <c r="AX12" s="92"/>
    </row>
    <row r="13" spans="1:50" s="87" customFormat="1" ht="17.25" customHeight="1">
      <c r="A13" s="86"/>
      <c r="B13" s="752" t="s">
        <v>20</v>
      </c>
      <c r="C13" s="752"/>
      <c r="D13" s="752"/>
      <c r="E13" s="752"/>
      <c r="F13" s="752"/>
      <c r="G13" s="752"/>
      <c r="H13" s="738" t="s">
        <v>8</v>
      </c>
      <c r="I13" s="738"/>
      <c r="J13" s="738"/>
      <c r="K13" s="735"/>
      <c r="L13" s="753" t="str">
        <f>IF(基本情報入力シート!M45="","",基本情報入力シート!M45)</f>
        <v>0533-72-7587</v>
      </c>
      <c r="M13" s="753"/>
      <c r="N13" s="753"/>
      <c r="O13" s="753"/>
      <c r="P13" s="753"/>
      <c r="Q13" s="753"/>
      <c r="R13" s="753"/>
      <c r="S13" s="753"/>
      <c r="T13" s="753"/>
      <c r="U13" s="753"/>
      <c r="V13" s="752" t="s">
        <v>21</v>
      </c>
      <c r="W13" s="752"/>
      <c r="X13" s="752"/>
      <c r="Y13" s="752"/>
      <c r="Z13" s="753" t="str">
        <f>IF(基本情報入力シート!M46="","",基本情報入力シート!M46)</f>
        <v>a_matsumoto@mio-office.com</v>
      </c>
      <c r="AA13" s="753"/>
      <c r="AB13" s="753"/>
      <c r="AC13" s="753"/>
      <c r="AD13" s="753"/>
      <c r="AE13" s="753"/>
      <c r="AF13" s="753"/>
      <c r="AG13" s="753"/>
      <c r="AH13" s="753"/>
      <c r="AI13" s="753"/>
      <c r="AJ13" s="753"/>
      <c r="AK13" s="753"/>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1953</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78</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55" t="s">
        <v>1956</v>
      </c>
      <c r="C17" s="756"/>
      <c r="D17" s="756"/>
      <c r="E17" s="756"/>
      <c r="F17" s="756"/>
      <c r="G17" s="756"/>
      <c r="H17" s="756"/>
      <c r="I17" s="756"/>
      <c r="J17" s="756"/>
      <c r="K17" s="756"/>
      <c r="L17" s="756"/>
      <c r="M17" s="756"/>
      <c r="N17" s="756"/>
      <c r="O17" s="756"/>
      <c r="P17" s="756"/>
      <c r="Q17" s="756"/>
      <c r="R17" s="756"/>
      <c r="S17" s="756"/>
      <c r="T17" s="756"/>
      <c r="U17" s="756"/>
      <c r="V17" s="756"/>
      <c r="W17" s="757"/>
      <c r="X17" s="86"/>
      <c r="Y17" s="86"/>
      <c r="Z17" s="86"/>
      <c r="AA17" s="86"/>
      <c r="AB17" s="86"/>
      <c r="AC17" s="86"/>
      <c r="AD17" s="86"/>
      <c r="AE17" s="86"/>
      <c r="AF17" s="86"/>
      <c r="AG17" s="86"/>
      <c r="AH17" s="106"/>
      <c r="AI17" s="86"/>
      <c r="AJ17" s="86"/>
      <c r="AK17" s="86"/>
      <c r="AL17" s="86"/>
    </row>
    <row r="18" spans="1:53" ht="19.5" customHeight="1">
      <c r="A18" s="82"/>
      <c r="B18" s="107" t="s">
        <v>10</v>
      </c>
      <c r="C18" s="690" t="s">
        <v>119</v>
      </c>
      <c r="D18" s="690"/>
      <c r="E18" s="690"/>
      <c r="F18" s="690"/>
      <c r="G18" s="690"/>
      <c r="H18" s="690"/>
      <c r="I18" s="690"/>
      <c r="J18" s="690"/>
      <c r="K18" s="690"/>
      <c r="L18" s="690"/>
      <c r="M18" s="690"/>
      <c r="N18" s="690"/>
      <c r="O18" s="690"/>
      <c r="P18" s="758"/>
      <c r="Q18" s="640">
        <f>SUM('別紙様式3-2（４・５月）'!N5,'別紙様式3-2（４・５月）'!N6,'別紙様式3-2（４・５月）'!N7,'別紙様式3-3（６月以降分）'!N5)</f>
        <v>3430868</v>
      </c>
      <c r="R18" s="641"/>
      <c r="S18" s="641"/>
      <c r="T18" s="641"/>
      <c r="U18" s="641"/>
      <c r="V18" s="642"/>
      <c r="W18" s="108" t="s">
        <v>4</v>
      </c>
      <c r="X18" s="82"/>
      <c r="Y18" s="82"/>
      <c r="Z18" s="82"/>
      <c r="AA18" s="82"/>
      <c r="AB18" s="82"/>
      <c r="AC18" s="82"/>
      <c r="AD18" s="82"/>
      <c r="AE18" s="82"/>
      <c r="AF18" s="82"/>
      <c r="AG18" s="82"/>
      <c r="AH18" s="82"/>
      <c r="AI18" s="82"/>
      <c r="AJ18" s="82"/>
      <c r="AK18" s="82"/>
      <c r="AL18" s="82"/>
    </row>
    <row r="19" spans="1:53" ht="27" customHeight="1" thickBot="1">
      <c r="A19" s="82"/>
      <c r="B19" s="109"/>
      <c r="C19" s="110" t="s">
        <v>2063</v>
      </c>
      <c r="D19" s="638" t="s">
        <v>2065</v>
      </c>
      <c r="E19" s="638"/>
      <c r="F19" s="638"/>
      <c r="G19" s="638"/>
      <c r="H19" s="638"/>
      <c r="I19" s="638"/>
      <c r="J19" s="638"/>
      <c r="K19" s="638"/>
      <c r="L19" s="638"/>
      <c r="M19" s="638"/>
      <c r="N19" s="638"/>
      <c r="O19" s="638"/>
      <c r="P19" s="639"/>
      <c r="Q19" s="640">
        <f>SUM('別紙様式3-2（４・５月）'!N9,'別紙様式3-3（６月以降分）'!N7)</f>
        <v>860448</v>
      </c>
      <c r="R19" s="641"/>
      <c r="S19" s="641"/>
      <c r="T19" s="641"/>
      <c r="U19" s="641"/>
      <c r="V19" s="642"/>
      <c r="W19" s="111" t="s">
        <v>4</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2064</v>
      </c>
      <c r="E20" s="638" t="s">
        <v>2066</v>
      </c>
      <c r="F20" s="638"/>
      <c r="G20" s="638"/>
      <c r="H20" s="638"/>
      <c r="I20" s="638"/>
      <c r="J20" s="638"/>
      <c r="K20" s="638"/>
      <c r="L20" s="638"/>
      <c r="M20" s="638"/>
      <c r="N20" s="638"/>
      <c r="O20" s="638"/>
      <c r="P20" s="643"/>
      <c r="Q20" s="644"/>
      <c r="R20" s="645"/>
      <c r="S20" s="645"/>
      <c r="T20" s="645"/>
      <c r="U20" s="645"/>
      <c r="V20" s="646"/>
      <c r="W20" s="115" t="s">
        <v>4</v>
      </c>
      <c r="X20" s="83" t="s">
        <v>75</v>
      </c>
      <c r="Y20" s="116" t="str">
        <f>IF(Q20&gt;Q19,"×","")</f>
        <v/>
      </c>
      <c r="Z20" s="82"/>
      <c r="AA20" s="82"/>
      <c r="AB20" s="82"/>
      <c r="AC20" s="82"/>
      <c r="AD20" s="82"/>
      <c r="AE20" s="82"/>
      <c r="AF20" s="82"/>
      <c r="AG20" s="82"/>
      <c r="AH20" s="82"/>
      <c r="AI20" s="82"/>
      <c r="AJ20" s="82"/>
      <c r="AK20" s="82"/>
      <c r="AL20" s="82"/>
      <c r="AM20" s="880" t="s">
        <v>2100</v>
      </c>
      <c r="AN20" s="881"/>
      <c r="AO20" s="881"/>
      <c r="AP20" s="881"/>
      <c r="AQ20" s="881"/>
      <c r="AR20" s="881"/>
      <c r="AS20" s="881"/>
      <c r="AT20" s="881"/>
      <c r="AU20" s="881"/>
      <c r="AV20" s="881"/>
      <c r="AW20" s="881"/>
      <c r="AX20" s="881"/>
      <c r="AY20" s="881"/>
      <c r="AZ20" s="881"/>
      <c r="BA20" s="882"/>
    </row>
    <row r="21" spans="1:53" ht="21.75" customHeight="1" thickBot="1">
      <c r="A21" s="82"/>
      <c r="B21" s="117" t="s">
        <v>11</v>
      </c>
      <c r="C21" s="638" t="s">
        <v>2082</v>
      </c>
      <c r="D21" s="690"/>
      <c r="E21" s="690"/>
      <c r="F21" s="690"/>
      <c r="G21" s="690"/>
      <c r="H21" s="690"/>
      <c r="I21" s="690"/>
      <c r="J21" s="690"/>
      <c r="K21" s="690"/>
      <c r="L21" s="690"/>
      <c r="M21" s="690"/>
      <c r="N21" s="690"/>
      <c r="O21" s="690"/>
      <c r="P21" s="690"/>
      <c r="Q21" s="640">
        <f>Q18-Q20</f>
        <v>3430868</v>
      </c>
      <c r="R21" s="641"/>
      <c r="S21" s="641"/>
      <c r="T21" s="641"/>
      <c r="U21" s="641"/>
      <c r="V21" s="642"/>
      <c r="W21" s="108" t="s">
        <v>4</v>
      </c>
      <c r="X21" s="83" t="s">
        <v>120</v>
      </c>
      <c r="Y21" s="620" t="str">
        <f>IFERROR(IF(Q22&gt;=Q21,"○","×"),"")</f>
        <v>○</v>
      </c>
      <c r="Z21" s="82"/>
      <c r="AA21" s="82"/>
      <c r="AB21" s="82"/>
      <c r="AC21" s="82"/>
      <c r="AD21" s="82"/>
      <c r="AE21" s="82"/>
      <c r="AF21" s="82"/>
      <c r="AG21" s="82"/>
      <c r="AH21" s="82"/>
      <c r="AI21" s="82"/>
      <c r="AJ21" s="82"/>
      <c r="AK21" s="82"/>
      <c r="AL21" s="82"/>
      <c r="AM21" s="568" t="s">
        <v>2099</v>
      </c>
      <c r="AN21" s="569"/>
      <c r="AO21" s="569"/>
      <c r="AP21" s="569"/>
      <c r="AQ21" s="569"/>
      <c r="AR21" s="569"/>
      <c r="AS21" s="569"/>
      <c r="AT21" s="569"/>
      <c r="AU21" s="569"/>
      <c r="AV21" s="569"/>
      <c r="AW21" s="569"/>
      <c r="AX21" s="569"/>
      <c r="AY21" s="569"/>
      <c r="AZ21" s="569"/>
      <c r="BA21" s="570"/>
    </row>
    <row r="22" spans="1:53" ht="24.75" customHeight="1" thickBot="1">
      <c r="A22" s="82"/>
      <c r="B22" s="117" t="s">
        <v>1917</v>
      </c>
      <c r="C22" s="638" t="s">
        <v>2092</v>
      </c>
      <c r="D22" s="638"/>
      <c r="E22" s="638"/>
      <c r="F22" s="638"/>
      <c r="G22" s="638"/>
      <c r="H22" s="638"/>
      <c r="I22" s="638"/>
      <c r="J22" s="638"/>
      <c r="K22" s="638"/>
      <c r="L22" s="638"/>
      <c r="M22" s="638"/>
      <c r="N22" s="638"/>
      <c r="O22" s="638"/>
      <c r="P22" s="638"/>
      <c r="Q22" s="644">
        <v>4209000</v>
      </c>
      <c r="R22" s="645"/>
      <c r="S22" s="645"/>
      <c r="T22" s="645"/>
      <c r="U22" s="645"/>
      <c r="V22" s="646"/>
      <c r="W22" s="118" t="s">
        <v>4</v>
      </c>
      <c r="X22" s="83" t="s">
        <v>120</v>
      </c>
      <c r="Y22" s="621"/>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721" t="s">
        <v>2049</v>
      </c>
      <c r="C24" s="722"/>
      <c r="D24" s="722"/>
      <c r="E24" s="722"/>
      <c r="F24" s="722"/>
      <c r="G24" s="722"/>
      <c r="H24" s="722"/>
      <c r="I24" s="722"/>
      <c r="J24" s="722"/>
      <c r="K24" s="722"/>
      <c r="L24" s="722"/>
      <c r="M24" s="722"/>
      <c r="N24" s="722"/>
      <c r="O24" s="722"/>
      <c r="P24" s="722"/>
      <c r="Q24" s="723"/>
      <c r="R24" s="723"/>
      <c r="S24" s="723"/>
      <c r="T24" s="723"/>
      <c r="U24" s="723"/>
      <c r="V24" s="723"/>
      <c r="W24" s="724"/>
      <c r="X24" s="83"/>
      <c r="Y24" s="83"/>
      <c r="Z24" s="82"/>
      <c r="AA24" s="82"/>
      <c r="AB24" s="82"/>
      <c r="AC24" s="82"/>
      <c r="AD24" s="82"/>
      <c r="AE24" s="82"/>
      <c r="AF24" s="82"/>
      <c r="AG24" s="82"/>
      <c r="AH24" s="82"/>
      <c r="AI24" s="82"/>
      <c r="AJ24" s="82"/>
      <c r="AK24" s="82"/>
      <c r="AL24" s="82"/>
    </row>
    <row r="25" spans="1:53" ht="30" customHeight="1" thickBot="1">
      <c r="A25" s="82"/>
      <c r="B25" s="117" t="s">
        <v>2050</v>
      </c>
      <c r="C25" s="638" t="s">
        <v>2081</v>
      </c>
      <c r="D25" s="638"/>
      <c r="E25" s="638"/>
      <c r="F25" s="638"/>
      <c r="G25" s="638"/>
      <c r="H25" s="638"/>
      <c r="I25" s="638"/>
      <c r="J25" s="638"/>
      <c r="K25" s="638"/>
      <c r="L25" s="638"/>
      <c r="M25" s="638"/>
      <c r="N25" s="638"/>
      <c r="O25" s="638"/>
      <c r="P25" s="639"/>
      <c r="Q25" s="845">
        <f>Q19-Q20</f>
        <v>860448</v>
      </c>
      <c r="R25" s="846"/>
      <c r="S25" s="846"/>
      <c r="T25" s="846"/>
      <c r="U25" s="846"/>
      <c r="V25" s="846"/>
      <c r="W25" s="111" t="s">
        <v>4</v>
      </c>
      <c r="X25" s="83" t="s">
        <v>75</v>
      </c>
      <c r="Y25" s="847" t="str">
        <f>IFERROR(IF(Q25&lt;=0,"",IF(Q26&gt;=Q25,"○","×")),"")</f>
        <v>×</v>
      </c>
      <c r="Z25" s="83" t="s">
        <v>75</v>
      </c>
      <c r="AA25" s="620" t="str">
        <f>IFERROR(IF(Y25="×",IF(Q28&gt;=Q25,"○","×"),""),"")</f>
        <v>○</v>
      </c>
      <c r="AB25" s="82"/>
      <c r="AC25" s="82"/>
      <c r="AD25" s="82"/>
      <c r="AE25" s="82"/>
      <c r="AF25" s="82"/>
      <c r="AG25" s="82"/>
      <c r="AH25" s="82"/>
      <c r="AI25" s="82"/>
      <c r="AJ25" s="82"/>
      <c r="AK25" s="82"/>
      <c r="AL25" s="82"/>
    </row>
    <row r="26" spans="1:53" ht="39.75" customHeight="1" thickBot="1">
      <c r="A26" s="82"/>
      <c r="B26" s="117" t="s">
        <v>2051</v>
      </c>
      <c r="C26" s="638" t="s">
        <v>2079</v>
      </c>
      <c r="D26" s="638"/>
      <c r="E26" s="638"/>
      <c r="F26" s="638"/>
      <c r="G26" s="638"/>
      <c r="H26" s="638"/>
      <c r="I26" s="638"/>
      <c r="J26" s="638"/>
      <c r="K26" s="638"/>
      <c r="L26" s="638"/>
      <c r="M26" s="638"/>
      <c r="N26" s="638"/>
      <c r="O26" s="638"/>
      <c r="P26" s="639"/>
      <c r="Q26" s="644">
        <v>499804</v>
      </c>
      <c r="R26" s="645"/>
      <c r="S26" s="645"/>
      <c r="T26" s="645"/>
      <c r="U26" s="645"/>
      <c r="V26" s="646"/>
      <c r="W26" s="111" t="s">
        <v>4</v>
      </c>
      <c r="X26" s="83" t="s">
        <v>75</v>
      </c>
      <c r="Y26" s="848"/>
      <c r="Z26" s="83"/>
      <c r="AA26" s="669"/>
      <c r="AB26" s="82"/>
      <c r="AC26" s="82"/>
      <c r="AD26" s="82"/>
      <c r="AE26" s="82"/>
      <c r="AF26" s="82"/>
      <c r="AG26" s="82"/>
      <c r="AH26" s="82"/>
      <c r="AI26" s="82"/>
      <c r="AJ26" s="82"/>
      <c r="AK26" s="82"/>
      <c r="AL26" s="82"/>
    </row>
    <row r="27" spans="1:53" ht="27.75" customHeight="1" thickBot="1">
      <c r="A27" s="82"/>
      <c r="B27" s="117" t="s">
        <v>2052</v>
      </c>
      <c r="C27" s="638" t="s">
        <v>2077</v>
      </c>
      <c r="D27" s="638"/>
      <c r="E27" s="638"/>
      <c r="F27" s="638"/>
      <c r="G27" s="638"/>
      <c r="H27" s="638"/>
      <c r="I27" s="638"/>
      <c r="J27" s="638"/>
      <c r="K27" s="638"/>
      <c r="L27" s="638"/>
      <c r="M27" s="638"/>
      <c r="N27" s="638"/>
      <c r="O27" s="638"/>
      <c r="P27" s="639"/>
      <c r="Q27" s="644">
        <v>451147</v>
      </c>
      <c r="R27" s="645"/>
      <c r="S27" s="645"/>
      <c r="T27" s="645"/>
      <c r="U27" s="645"/>
      <c r="V27" s="646"/>
      <c r="W27" s="111" t="s">
        <v>4</v>
      </c>
      <c r="X27" s="82"/>
      <c r="Y27" s="82"/>
      <c r="Z27" s="83"/>
      <c r="AA27" s="669"/>
      <c r="AB27" s="82"/>
      <c r="AC27" s="82"/>
      <c r="AD27" s="82"/>
      <c r="AE27" s="82"/>
      <c r="AF27" s="82"/>
      <c r="AG27" s="82"/>
      <c r="AH27" s="82"/>
      <c r="AI27" s="82"/>
      <c r="AJ27" s="82"/>
      <c r="AK27" s="82"/>
      <c r="AL27" s="82"/>
      <c r="AM27" s="622" t="s">
        <v>2098</v>
      </c>
      <c r="AN27" s="623"/>
      <c r="AO27" s="623"/>
      <c r="AP27" s="623"/>
      <c r="AQ27" s="623"/>
      <c r="AR27" s="623"/>
      <c r="AS27" s="623"/>
      <c r="AT27" s="623"/>
      <c r="AU27" s="623"/>
      <c r="AV27" s="623"/>
      <c r="AW27" s="623"/>
      <c r="AX27" s="623"/>
      <c r="AY27" s="623"/>
      <c r="AZ27" s="623"/>
      <c r="BA27" s="624"/>
    </row>
    <row r="28" spans="1:53" ht="18" customHeight="1" thickBot="1">
      <c r="A28" s="82"/>
      <c r="B28" s="117" t="s">
        <v>2067</v>
      </c>
      <c r="C28" s="638" t="s">
        <v>2080</v>
      </c>
      <c r="D28" s="638"/>
      <c r="E28" s="638"/>
      <c r="F28" s="638"/>
      <c r="G28" s="638"/>
      <c r="H28" s="638"/>
      <c r="I28" s="638"/>
      <c r="J28" s="638"/>
      <c r="K28" s="638"/>
      <c r="L28" s="638"/>
      <c r="M28" s="638"/>
      <c r="N28" s="638"/>
      <c r="O28" s="638"/>
      <c r="P28" s="639"/>
      <c r="Q28" s="666">
        <f>Q26+Q27</f>
        <v>950951</v>
      </c>
      <c r="R28" s="667"/>
      <c r="S28" s="667"/>
      <c r="T28" s="667"/>
      <c r="U28" s="667"/>
      <c r="V28" s="668"/>
      <c r="W28" s="111" t="s">
        <v>4</v>
      </c>
      <c r="X28" s="82"/>
      <c r="Y28" s="82"/>
      <c r="Z28" s="82" t="s">
        <v>75</v>
      </c>
      <c r="AA28" s="621"/>
      <c r="AB28" s="82"/>
      <c r="AC28" s="82"/>
      <c r="AD28" s="82"/>
      <c r="AE28" s="82"/>
      <c r="AF28" s="82"/>
      <c r="AG28" s="82"/>
      <c r="AH28" s="82"/>
      <c r="AI28" s="82"/>
      <c r="AJ28" s="82"/>
      <c r="AK28" s="116" t="str">
        <f>IFERROR(IF(OR(AND(AM29=TRUE,O29&lt;&gt;""),AND(AM30=TRUE,U29&lt;&gt;"")),"○","×"),"")</f>
        <v>○</v>
      </c>
      <c r="AL28" s="82"/>
      <c r="AM28" s="553" t="s">
        <v>2111</v>
      </c>
      <c r="AN28" s="554"/>
      <c r="AO28" s="554"/>
      <c r="AP28" s="554"/>
      <c r="AQ28" s="554"/>
      <c r="AR28" s="554"/>
      <c r="AS28" s="554"/>
      <c r="AT28" s="554"/>
      <c r="AU28" s="554"/>
      <c r="AV28" s="554"/>
      <c r="AW28" s="554"/>
      <c r="AX28" s="554"/>
      <c r="AY28" s="554"/>
      <c r="AZ28" s="554"/>
      <c r="BA28" s="555"/>
    </row>
    <row r="29" spans="1:53" ht="18" customHeight="1">
      <c r="A29" s="82"/>
      <c r="B29" s="670" t="s">
        <v>2078</v>
      </c>
      <c r="C29" s="714" t="s">
        <v>1929</v>
      </c>
      <c r="D29" s="714"/>
      <c r="E29" s="715"/>
      <c r="F29" s="120"/>
      <c r="G29" s="718" t="s">
        <v>1921</v>
      </c>
      <c r="H29" s="719"/>
      <c r="I29" s="719"/>
      <c r="J29" s="720"/>
      <c r="K29" s="700" t="s">
        <v>1922</v>
      </c>
      <c r="L29" s="700"/>
      <c r="M29" s="700"/>
      <c r="N29" s="700"/>
      <c r="O29" s="702">
        <v>0.03</v>
      </c>
      <c r="P29" s="703"/>
      <c r="Q29" s="706" t="s">
        <v>1923</v>
      </c>
      <c r="R29" s="706"/>
      <c r="S29" s="706"/>
      <c r="T29" s="706"/>
      <c r="U29" s="708"/>
      <c r="V29" s="709"/>
      <c r="W29" s="709"/>
      <c r="X29" s="709"/>
      <c r="Y29" s="709"/>
      <c r="Z29" s="709"/>
      <c r="AA29" s="709"/>
      <c r="AB29" s="709"/>
      <c r="AC29" s="709"/>
      <c r="AD29" s="709"/>
      <c r="AE29" s="709"/>
      <c r="AF29" s="709"/>
      <c r="AG29" s="709"/>
      <c r="AH29" s="709"/>
      <c r="AI29" s="709"/>
      <c r="AJ29" s="709"/>
      <c r="AK29" s="710"/>
      <c r="AL29" s="121"/>
      <c r="AM29" s="80" t="b">
        <v>1</v>
      </c>
    </row>
    <row r="30" spans="1:53" ht="18" customHeight="1" thickBot="1">
      <c r="A30" s="82"/>
      <c r="B30" s="671"/>
      <c r="C30" s="716"/>
      <c r="D30" s="716"/>
      <c r="E30" s="717"/>
      <c r="F30" s="122"/>
      <c r="G30" s="653" t="s">
        <v>1924</v>
      </c>
      <c r="H30" s="654"/>
      <c r="I30" s="654"/>
      <c r="J30" s="655"/>
      <c r="K30" s="701"/>
      <c r="L30" s="701"/>
      <c r="M30" s="701"/>
      <c r="N30" s="701"/>
      <c r="O30" s="704"/>
      <c r="P30" s="705"/>
      <c r="Q30" s="707"/>
      <c r="R30" s="707"/>
      <c r="S30" s="707"/>
      <c r="T30" s="707"/>
      <c r="U30" s="711"/>
      <c r="V30" s="712"/>
      <c r="W30" s="712"/>
      <c r="X30" s="712"/>
      <c r="Y30" s="712"/>
      <c r="Z30" s="712"/>
      <c r="AA30" s="712"/>
      <c r="AB30" s="712"/>
      <c r="AC30" s="712"/>
      <c r="AD30" s="712"/>
      <c r="AE30" s="712"/>
      <c r="AF30" s="712"/>
      <c r="AG30" s="712"/>
      <c r="AH30" s="712"/>
      <c r="AI30" s="712"/>
      <c r="AJ30" s="712"/>
      <c r="AK30" s="713"/>
      <c r="AL30" s="121"/>
      <c r="AM30" s="80" t="b">
        <v>0</v>
      </c>
    </row>
    <row r="31" spans="1:53" ht="18" customHeight="1">
      <c r="A31" s="82"/>
      <c r="B31" s="124" t="s">
        <v>68</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69</v>
      </c>
      <c r="C32" s="628" t="s">
        <v>2172</v>
      </c>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129"/>
      <c r="AM32" s="123"/>
      <c r="AN32" s="123"/>
    </row>
    <row r="33" spans="1:53" ht="23.25" customHeight="1">
      <c r="A33" s="82"/>
      <c r="B33" s="130" t="s">
        <v>69</v>
      </c>
      <c r="C33" s="628" t="s">
        <v>2094</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2068</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10</v>
      </c>
      <c r="C36" s="682" t="s">
        <v>86</v>
      </c>
      <c r="D36" s="682"/>
      <c r="E36" s="682"/>
      <c r="F36" s="682"/>
      <c r="G36" s="682"/>
      <c r="H36" s="682"/>
      <c r="I36" s="682"/>
      <c r="J36" s="682"/>
      <c r="K36" s="682"/>
      <c r="L36" s="682"/>
      <c r="M36" s="682"/>
      <c r="N36" s="682"/>
      <c r="O36" s="682"/>
      <c r="P36" s="683"/>
      <c r="Q36" s="691">
        <f>Q37-Q38-Q39</f>
        <v>13686322</v>
      </c>
      <c r="R36" s="692"/>
      <c r="S36" s="692"/>
      <c r="T36" s="692"/>
      <c r="U36" s="692"/>
      <c r="V36" s="693"/>
      <c r="W36" s="139" t="s">
        <v>4</v>
      </c>
      <c r="X36" s="140" t="s">
        <v>76</v>
      </c>
      <c r="Y36" s="620" t="str">
        <f>IF(Q40="","",IF(Q36="","",IF(Q36&gt;=Q40,"○","×")))</f>
        <v>○</v>
      </c>
      <c r="Z36" s="141"/>
      <c r="AA36" s="135"/>
      <c r="AB36" s="135"/>
      <c r="AC36" s="135"/>
      <c r="AD36" s="137"/>
      <c r="AE36" s="137"/>
      <c r="AF36" s="137"/>
      <c r="AG36" s="137"/>
      <c r="AH36" s="137"/>
      <c r="AI36" s="137"/>
      <c r="AJ36" s="137"/>
      <c r="AK36" s="137"/>
      <c r="AL36" s="82"/>
      <c r="AM36" s="577" t="s">
        <v>2101</v>
      </c>
      <c r="AN36" s="578"/>
      <c r="AO36" s="578"/>
      <c r="AP36" s="578"/>
      <c r="AQ36" s="578"/>
      <c r="AR36" s="578"/>
      <c r="AS36" s="578"/>
      <c r="AT36" s="578"/>
      <c r="AU36" s="578"/>
      <c r="AV36" s="578"/>
      <c r="AW36" s="578"/>
      <c r="AX36" s="578"/>
      <c r="AY36" s="578"/>
      <c r="AZ36" s="578"/>
      <c r="BA36" s="579"/>
    </row>
    <row r="37" spans="1:53" ht="18.75" customHeight="1" thickBot="1">
      <c r="A37" s="82"/>
      <c r="B37" s="663"/>
      <c r="C37" s="696" t="s">
        <v>87</v>
      </c>
      <c r="D37" s="696"/>
      <c r="E37" s="696"/>
      <c r="F37" s="696"/>
      <c r="G37" s="696"/>
      <c r="H37" s="696"/>
      <c r="I37" s="696"/>
      <c r="J37" s="696"/>
      <c r="K37" s="696"/>
      <c r="L37" s="696"/>
      <c r="M37" s="696"/>
      <c r="N37" s="696"/>
      <c r="O37" s="696"/>
      <c r="P37" s="684"/>
      <c r="Q37" s="697">
        <v>17920000</v>
      </c>
      <c r="R37" s="698"/>
      <c r="S37" s="698"/>
      <c r="T37" s="698"/>
      <c r="U37" s="698"/>
      <c r="V37" s="699"/>
      <c r="W37" s="139" t="s">
        <v>4</v>
      </c>
      <c r="X37" s="140"/>
      <c r="Y37" s="669"/>
      <c r="Z37" s="141"/>
      <c r="AA37" s="135"/>
      <c r="AB37" s="135"/>
      <c r="AC37" s="135"/>
      <c r="AD37" s="137"/>
      <c r="AE37" s="135"/>
      <c r="AF37" s="135"/>
      <c r="AG37" s="135"/>
      <c r="AH37" s="135"/>
      <c r="AI37" s="135"/>
      <c r="AJ37" s="135"/>
      <c r="AK37" s="137"/>
      <c r="AL37" s="82"/>
      <c r="AM37" s="580"/>
      <c r="AN37" s="581"/>
      <c r="AO37" s="581"/>
      <c r="AP37" s="581"/>
      <c r="AQ37" s="581"/>
      <c r="AR37" s="581"/>
      <c r="AS37" s="581"/>
      <c r="AT37" s="581"/>
      <c r="AU37" s="581"/>
      <c r="AV37" s="581"/>
      <c r="AW37" s="581"/>
      <c r="AX37" s="581"/>
      <c r="AY37" s="581"/>
      <c r="AZ37" s="581"/>
      <c r="BA37" s="582"/>
    </row>
    <row r="38" spans="1:53" ht="18.75" customHeight="1" thickBot="1">
      <c r="A38" s="82"/>
      <c r="B38" s="663"/>
      <c r="C38" s="632" t="s">
        <v>2093</v>
      </c>
      <c r="D38" s="633"/>
      <c r="E38" s="633"/>
      <c r="F38" s="633"/>
      <c r="G38" s="633"/>
      <c r="H38" s="633"/>
      <c r="I38" s="633"/>
      <c r="J38" s="633"/>
      <c r="K38" s="633"/>
      <c r="L38" s="633"/>
      <c r="M38" s="633"/>
      <c r="N38" s="633"/>
      <c r="O38" s="633"/>
      <c r="P38" s="633"/>
      <c r="Q38" s="691">
        <f>Q22</f>
        <v>4209000</v>
      </c>
      <c r="R38" s="692"/>
      <c r="S38" s="692"/>
      <c r="T38" s="692"/>
      <c r="U38" s="692"/>
      <c r="V38" s="693"/>
      <c r="W38" s="139" t="s">
        <v>4</v>
      </c>
      <c r="X38" s="140"/>
      <c r="Y38" s="669"/>
      <c r="Z38" s="141"/>
      <c r="AA38" s="135"/>
      <c r="AB38" s="135"/>
      <c r="AC38" s="135"/>
      <c r="AD38" s="137"/>
      <c r="AE38" s="135"/>
      <c r="AF38" s="135"/>
      <c r="AG38" s="135"/>
      <c r="AH38" s="135"/>
      <c r="AI38" s="135"/>
      <c r="AJ38" s="135"/>
      <c r="AK38" s="137"/>
      <c r="AL38" s="82"/>
      <c r="AM38" s="580"/>
      <c r="AN38" s="581"/>
      <c r="AO38" s="581"/>
      <c r="AP38" s="581"/>
      <c r="AQ38" s="581"/>
      <c r="AR38" s="581"/>
      <c r="AS38" s="581"/>
      <c r="AT38" s="581"/>
      <c r="AU38" s="581"/>
      <c r="AV38" s="581"/>
      <c r="AW38" s="581"/>
      <c r="AX38" s="581"/>
      <c r="AY38" s="581"/>
      <c r="AZ38" s="581"/>
      <c r="BA38" s="582"/>
    </row>
    <row r="39" spans="1:53" ht="27" customHeight="1" thickBot="1">
      <c r="A39" s="82"/>
      <c r="B39" s="471"/>
      <c r="C39" s="632" t="s">
        <v>2297</v>
      </c>
      <c r="D39" s="633"/>
      <c r="E39" s="633"/>
      <c r="F39" s="633"/>
      <c r="G39" s="633"/>
      <c r="H39" s="633"/>
      <c r="I39" s="633"/>
      <c r="J39" s="633"/>
      <c r="K39" s="633"/>
      <c r="L39" s="633"/>
      <c r="M39" s="633"/>
      <c r="N39" s="633"/>
      <c r="O39" s="633"/>
      <c r="P39" s="633"/>
      <c r="Q39" s="687">
        <v>24678</v>
      </c>
      <c r="R39" s="688"/>
      <c r="S39" s="688"/>
      <c r="T39" s="688"/>
      <c r="U39" s="688"/>
      <c r="V39" s="689"/>
      <c r="W39" s="139" t="s">
        <v>4</v>
      </c>
      <c r="X39" s="140"/>
      <c r="Y39" s="669"/>
      <c r="Z39" s="141"/>
      <c r="AA39" s="135"/>
      <c r="AB39" s="135"/>
      <c r="AC39" s="135"/>
      <c r="AD39" s="137"/>
      <c r="AE39" s="135"/>
      <c r="AF39" s="135"/>
      <c r="AG39" s="135"/>
      <c r="AH39" s="135"/>
      <c r="AI39" s="135"/>
      <c r="AJ39" s="135"/>
      <c r="AK39" s="137"/>
      <c r="AL39" s="82"/>
      <c r="AM39" s="580"/>
      <c r="AN39" s="581"/>
      <c r="AO39" s="581"/>
      <c r="AP39" s="581"/>
      <c r="AQ39" s="581"/>
      <c r="AR39" s="581"/>
      <c r="AS39" s="581"/>
      <c r="AT39" s="581"/>
      <c r="AU39" s="581"/>
      <c r="AV39" s="581"/>
      <c r="AW39" s="581"/>
      <c r="AX39" s="581"/>
      <c r="AY39" s="581"/>
      <c r="AZ39" s="581"/>
      <c r="BA39" s="582"/>
    </row>
    <row r="40" spans="1:53" ht="30.75" customHeight="1" thickBot="1">
      <c r="A40" s="82"/>
      <c r="B40" s="138" t="s">
        <v>11</v>
      </c>
      <c r="C40" s="694" t="s">
        <v>1930</v>
      </c>
      <c r="D40" s="695"/>
      <c r="E40" s="695"/>
      <c r="F40" s="695"/>
      <c r="G40" s="695"/>
      <c r="H40" s="695"/>
      <c r="I40" s="695"/>
      <c r="J40" s="695"/>
      <c r="K40" s="695"/>
      <c r="L40" s="695"/>
      <c r="M40" s="695"/>
      <c r="N40" s="695"/>
      <c r="O40" s="695"/>
      <c r="P40" s="695"/>
      <c r="Q40" s="691">
        <f>Q41-Q42-Q43-Q44-Q45-Q46</f>
        <v>9095738</v>
      </c>
      <c r="R40" s="692"/>
      <c r="S40" s="692"/>
      <c r="T40" s="692"/>
      <c r="U40" s="692"/>
      <c r="V40" s="693"/>
      <c r="W40" s="142" t="s">
        <v>4</v>
      </c>
      <c r="X40" s="140" t="s">
        <v>76</v>
      </c>
      <c r="Y40" s="621"/>
      <c r="Z40" s="141"/>
      <c r="AA40" s="135"/>
      <c r="AB40" s="135"/>
      <c r="AC40" s="135"/>
      <c r="AD40" s="137"/>
      <c r="AE40" s="135"/>
      <c r="AF40" s="135"/>
      <c r="AG40" s="135"/>
      <c r="AH40" s="135"/>
      <c r="AI40" s="135"/>
      <c r="AJ40" s="135"/>
      <c r="AK40" s="137"/>
      <c r="AL40" s="82"/>
      <c r="AM40" s="583"/>
      <c r="AN40" s="584"/>
      <c r="AO40" s="584"/>
      <c r="AP40" s="584"/>
      <c r="AQ40" s="584"/>
      <c r="AR40" s="584"/>
      <c r="AS40" s="584"/>
      <c r="AT40" s="584"/>
      <c r="AU40" s="585"/>
      <c r="AV40" s="585"/>
      <c r="AW40" s="585"/>
      <c r="AX40" s="585"/>
      <c r="AY40" s="584"/>
      <c r="AZ40" s="584"/>
      <c r="BA40" s="586"/>
    </row>
    <row r="41" spans="1:53" ht="18.75" customHeight="1" thickBot="1">
      <c r="A41" s="82"/>
      <c r="B41" s="677"/>
      <c r="C41" s="684" t="s">
        <v>88</v>
      </c>
      <c r="D41" s="685"/>
      <c r="E41" s="685"/>
      <c r="F41" s="685"/>
      <c r="G41" s="685"/>
      <c r="H41" s="685"/>
      <c r="I41" s="685"/>
      <c r="J41" s="685"/>
      <c r="K41" s="685"/>
      <c r="L41" s="685"/>
      <c r="M41" s="685"/>
      <c r="N41" s="685"/>
      <c r="O41" s="685"/>
      <c r="P41" s="686"/>
      <c r="Q41" s="629">
        <v>11340000</v>
      </c>
      <c r="R41" s="630"/>
      <c r="S41" s="630"/>
      <c r="T41" s="630"/>
      <c r="U41" s="630"/>
      <c r="V41" s="631"/>
      <c r="W41" s="139" t="s">
        <v>4</v>
      </c>
      <c r="X41" s="135"/>
      <c r="Y41" s="135"/>
      <c r="Z41" s="135"/>
      <c r="AA41" s="135"/>
      <c r="AB41" s="135"/>
      <c r="AC41" s="135"/>
      <c r="AD41" s="137"/>
      <c r="AE41" s="135"/>
      <c r="AF41" s="135"/>
      <c r="AG41" s="135"/>
      <c r="AH41" s="135"/>
      <c r="AI41" s="135"/>
      <c r="AJ41" s="135"/>
      <c r="AK41" s="137"/>
      <c r="AL41" s="82"/>
    </row>
    <row r="42" spans="1:53" ht="18.75" customHeight="1" thickBot="1">
      <c r="A42" s="82"/>
      <c r="B42" s="677"/>
      <c r="C42" s="684" t="s">
        <v>1926</v>
      </c>
      <c r="D42" s="685"/>
      <c r="E42" s="685"/>
      <c r="F42" s="685"/>
      <c r="G42" s="685"/>
      <c r="H42" s="685"/>
      <c r="I42" s="685"/>
      <c r="J42" s="685"/>
      <c r="K42" s="685"/>
      <c r="L42" s="685"/>
      <c r="M42" s="685"/>
      <c r="N42" s="685"/>
      <c r="O42" s="685"/>
      <c r="P42" s="686"/>
      <c r="Q42" s="629">
        <v>1426874</v>
      </c>
      <c r="R42" s="630"/>
      <c r="S42" s="630"/>
      <c r="T42" s="630"/>
      <c r="U42" s="630"/>
      <c r="V42" s="631"/>
      <c r="W42" s="139" t="s">
        <v>4</v>
      </c>
      <c r="X42" s="135"/>
      <c r="Y42" s="135"/>
      <c r="Z42" s="135"/>
      <c r="AA42" s="135"/>
      <c r="AB42" s="135"/>
      <c r="AC42" s="135"/>
      <c r="AD42" s="137"/>
      <c r="AE42" s="135"/>
      <c r="AF42" s="135"/>
      <c r="AG42" s="135"/>
      <c r="AH42" s="135"/>
      <c r="AI42" s="135"/>
      <c r="AJ42" s="135"/>
      <c r="AK42" s="137"/>
      <c r="AL42" s="82"/>
    </row>
    <row r="43" spans="1:53" ht="18.75" customHeight="1" thickBot="1">
      <c r="A43" s="82"/>
      <c r="B43" s="677"/>
      <c r="C43" s="684" t="s">
        <v>1927</v>
      </c>
      <c r="D43" s="685"/>
      <c r="E43" s="685"/>
      <c r="F43" s="685"/>
      <c r="G43" s="685"/>
      <c r="H43" s="685"/>
      <c r="I43" s="685"/>
      <c r="J43" s="685"/>
      <c r="K43" s="685"/>
      <c r="L43" s="685"/>
      <c r="M43" s="685"/>
      <c r="N43" s="685"/>
      <c r="O43" s="685"/>
      <c r="P43" s="686"/>
      <c r="Q43" s="629">
        <v>449260</v>
      </c>
      <c r="R43" s="630"/>
      <c r="S43" s="630"/>
      <c r="T43" s="630"/>
      <c r="U43" s="630"/>
      <c r="V43" s="631"/>
      <c r="W43" s="139" t="s">
        <v>4</v>
      </c>
      <c r="X43" s="135"/>
      <c r="Y43" s="135"/>
      <c r="Z43" s="135"/>
      <c r="AA43" s="135"/>
      <c r="AB43" s="135"/>
      <c r="AC43" s="135"/>
      <c r="AD43" s="137"/>
      <c r="AE43" s="135"/>
      <c r="AF43" s="135"/>
      <c r="AG43" s="135"/>
      <c r="AH43" s="135"/>
      <c r="AI43" s="135"/>
      <c r="AJ43" s="135"/>
      <c r="AK43" s="137"/>
      <c r="AL43" s="82"/>
    </row>
    <row r="44" spans="1:53" ht="20.25" customHeight="1" thickBot="1">
      <c r="A44" s="82"/>
      <c r="B44" s="677"/>
      <c r="C44" s="632" t="s">
        <v>1928</v>
      </c>
      <c r="D44" s="633"/>
      <c r="E44" s="633"/>
      <c r="F44" s="633"/>
      <c r="G44" s="633"/>
      <c r="H44" s="633"/>
      <c r="I44" s="633"/>
      <c r="J44" s="633"/>
      <c r="K44" s="633"/>
      <c r="L44" s="633"/>
      <c r="M44" s="633"/>
      <c r="N44" s="633"/>
      <c r="O44" s="633"/>
      <c r="P44" s="634"/>
      <c r="Q44" s="629">
        <v>343451</v>
      </c>
      <c r="R44" s="630"/>
      <c r="S44" s="630"/>
      <c r="T44" s="630"/>
      <c r="U44" s="630"/>
      <c r="V44" s="631"/>
      <c r="W44" s="139" t="s">
        <v>4</v>
      </c>
      <c r="X44" s="135"/>
      <c r="Y44" s="135"/>
      <c r="Z44" s="135"/>
      <c r="AA44" s="135"/>
      <c r="AB44" s="135"/>
      <c r="AC44" s="135"/>
      <c r="AD44" s="137"/>
      <c r="AE44" s="135"/>
      <c r="AF44" s="135"/>
      <c r="AG44" s="135"/>
      <c r="AH44" s="135"/>
      <c r="AI44" s="135"/>
      <c r="AJ44" s="135"/>
      <c r="AK44" s="137"/>
      <c r="AL44" s="82"/>
    </row>
    <row r="45" spans="1:53" ht="27.75" customHeight="1" thickBot="1">
      <c r="A45" s="82"/>
      <c r="B45" s="677"/>
      <c r="C45" s="632" t="s">
        <v>2174</v>
      </c>
      <c r="D45" s="633"/>
      <c r="E45" s="633"/>
      <c r="F45" s="633"/>
      <c r="G45" s="633"/>
      <c r="H45" s="633"/>
      <c r="I45" s="633"/>
      <c r="J45" s="633"/>
      <c r="K45" s="633"/>
      <c r="L45" s="633"/>
      <c r="M45" s="633"/>
      <c r="N45" s="633"/>
      <c r="O45" s="633"/>
      <c r="P45" s="634"/>
      <c r="Q45" s="629">
        <v>24677</v>
      </c>
      <c r="R45" s="630"/>
      <c r="S45" s="630"/>
      <c r="T45" s="630"/>
      <c r="U45" s="630"/>
      <c r="V45" s="631"/>
      <c r="W45" s="139" t="s">
        <v>4</v>
      </c>
      <c r="X45" s="135"/>
      <c r="Y45" s="135"/>
      <c r="Z45" s="135"/>
      <c r="AA45" s="135"/>
      <c r="AB45" s="135"/>
      <c r="AC45" s="135"/>
      <c r="AD45" s="137"/>
      <c r="AE45" s="135"/>
      <c r="AF45" s="135"/>
      <c r="AG45" s="135"/>
      <c r="AH45" s="135"/>
      <c r="AI45" s="135"/>
      <c r="AJ45" s="135"/>
      <c r="AK45" s="137"/>
      <c r="AL45" s="82"/>
    </row>
    <row r="46" spans="1:53" ht="28.5" customHeight="1" thickBot="1">
      <c r="A46" s="82"/>
      <c r="B46" s="678"/>
      <c r="C46" s="679" t="s">
        <v>2173</v>
      </c>
      <c r="D46" s="680"/>
      <c r="E46" s="680"/>
      <c r="F46" s="680"/>
      <c r="G46" s="680"/>
      <c r="H46" s="680"/>
      <c r="I46" s="680"/>
      <c r="J46" s="680"/>
      <c r="K46" s="680"/>
      <c r="L46" s="680"/>
      <c r="M46" s="680"/>
      <c r="N46" s="680"/>
      <c r="O46" s="680"/>
      <c r="P46" s="681"/>
      <c r="Q46" s="629"/>
      <c r="R46" s="630"/>
      <c r="S46" s="630"/>
      <c r="T46" s="630"/>
      <c r="U46" s="630"/>
      <c r="V46" s="631"/>
      <c r="W46" s="142" t="s">
        <v>4</v>
      </c>
      <c r="X46" s="135"/>
      <c r="Y46" s="135"/>
      <c r="Z46" s="135"/>
      <c r="AA46" s="135"/>
      <c r="AB46" s="137"/>
      <c r="AC46" s="135"/>
      <c r="AD46" s="135"/>
      <c r="AE46" s="135"/>
      <c r="AF46" s="135"/>
      <c r="AG46" s="135"/>
      <c r="AH46" s="135"/>
      <c r="AI46" s="137"/>
      <c r="AJ46" s="82"/>
      <c r="AK46" s="82"/>
      <c r="AL46" s="82"/>
    </row>
    <row r="47" spans="1:53" s="87" customFormat="1" ht="6" customHeight="1">
      <c r="A47" s="86"/>
      <c r="B47" s="101"/>
      <c r="C47" s="99"/>
      <c r="D47" s="100"/>
      <c r="E47" s="101"/>
      <c r="F47" s="101"/>
      <c r="G47" s="101"/>
      <c r="H47" s="101"/>
      <c r="I47" s="101"/>
      <c r="J47" s="101"/>
      <c r="K47" s="101"/>
      <c r="L47" s="102"/>
      <c r="M47" s="102"/>
      <c r="N47" s="102"/>
      <c r="O47" s="102"/>
      <c r="P47" s="102"/>
      <c r="Q47" s="102"/>
      <c r="R47" s="102"/>
      <c r="S47" s="102"/>
      <c r="T47" s="103"/>
      <c r="U47" s="104"/>
      <c r="V47" s="104"/>
      <c r="W47" s="104"/>
      <c r="X47" s="104"/>
      <c r="Y47" s="104"/>
      <c r="Z47" s="104"/>
      <c r="AA47" s="101"/>
      <c r="AB47" s="101"/>
      <c r="AC47" s="103"/>
      <c r="AD47" s="104"/>
      <c r="AE47" s="104"/>
      <c r="AF47" s="104"/>
      <c r="AG47" s="104"/>
      <c r="AH47" s="104"/>
      <c r="AI47" s="104"/>
      <c r="AJ47" s="101"/>
      <c r="AK47" s="101"/>
      <c r="AL47" s="86"/>
      <c r="AT47" s="92"/>
      <c r="AU47" s="92"/>
      <c r="AV47" s="92"/>
      <c r="AW47" s="92"/>
      <c r="AX47" s="92"/>
    </row>
    <row r="48" spans="1:53" ht="12" customHeight="1">
      <c r="A48" s="82"/>
      <c r="B48" s="143" t="s">
        <v>68</v>
      </c>
      <c r="C48" s="144"/>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row>
    <row r="49" spans="1:53" s="87" customFormat="1" ht="24" customHeight="1">
      <c r="A49" s="86"/>
      <c r="B49" s="146" t="s">
        <v>69</v>
      </c>
      <c r="C49" s="564" t="s">
        <v>2298</v>
      </c>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147"/>
      <c r="AT49" s="92"/>
      <c r="AU49" s="92"/>
      <c r="AV49" s="92"/>
      <c r="AW49" s="92"/>
      <c r="AX49" s="92"/>
    </row>
    <row r="50" spans="1:53" s="87" customFormat="1" ht="33" customHeight="1">
      <c r="A50" s="86"/>
      <c r="B50" s="146" t="s">
        <v>69</v>
      </c>
      <c r="C50" s="628" t="s">
        <v>2299</v>
      </c>
      <c r="D50" s="628"/>
      <c r="E50" s="628"/>
      <c r="F50" s="628"/>
      <c r="G50" s="628"/>
      <c r="H50" s="628"/>
      <c r="I50" s="628"/>
      <c r="J50" s="628"/>
      <c r="K50" s="628"/>
      <c r="L50" s="628"/>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L50" s="147"/>
      <c r="AT50" s="92"/>
      <c r="AU50" s="92"/>
      <c r="AV50" s="92"/>
      <c r="AW50" s="92"/>
      <c r="AX50" s="92"/>
    </row>
    <row r="51" spans="1:53" s="87" customFormat="1" ht="44.25" customHeight="1">
      <c r="A51" s="86"/>
      <c r="B51" s="146" t="s">
        <v>69</v>
      </c>
      <c r="C51" s="564" t="s">
        <v>2300</v>
      </c>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147"/>
      <c r="AT51" s="92"/>
      <c r="AU51" s="92"/>
      <c r="AV51" s="92"/>
      <c r="AW51" s="92"/>
      <c r="AX51" s="92"/>
    </row>
    <row r="52" spans="1:53" ht="4.5" customHeight="1">
      <c r="A52" s="82"/>
      <c r="B52" s="148"/>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row>
    <row r="53" spans="1:53" ht="19.5" customHeight="1">
      <c r="A53" s="82"/>
      <c r="B53" s="664" t="s">
        <v>2102</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98"/>
      <c r="AT53" s="93"/>
      <c r="AU53" s="93"/>
      <c r="AV53" s="93"/>
      <c r="AW53" s="93"/>
      <c r="AX53" s="93"/>
    </row>
    <row r="54" spans="1:53" ht="16.5" customHeight="1" thickBot="1">
      <c r="A54" s="82"/>
      <c r="B54" s="149" t="s">
        <v>77</v>
      </c>
      <c r="C54" s="665" t="s">
        <v>2096</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99"/>
      <c r="AT54" s="93"/>
      <c r="AU54" s="93"/>
      <c r="AV54" s="93"/>
      <c r="AW54" s="93"/>
      <c r="AX54" s="93"/>
    </row>
    <row r="55" spans="1:53" ht="51.75" customHeight="1">
      <c r="A55" s="82"/>
      <c r="B55" s="657" t="s">
        <v>71</v>
      </c>
      <c r="C55" s="658"/>
      <c r="D55" s="658"/>
      <c r="E55" s="659"/>
      <c r="F55" s="635"/>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7"/>
      <c r="AL55" s="86"/>
      <c r="AT55" s="93"/>
      <c r="AU55" s="93"/>
      <c r="AV55" s="93"/>
      <c r="AW55" s="93"/>
      <c r="AX55" s="93"/>
    </row>
    <row r="56" spans="1:53" ht="47.25" customHeight="1" thickBot="1">
      <c r="A56" s="82"/>
      <c r="B56" s="657" t="s">
        <v>72</v>
      </c>
      <c r="C56" s="658"/>
      <c r="D56" s="658"/>
      <c r="E56" s="659"/>
      <c r="F56" s="660"/>
      <c r="G56" s="661"/>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2"/>
      <c r="AL56" s="86"/>
      <c r="AT56" s="93"/>
      <c r="AU56" s="93"/>
      <c r="AV56" s="93"/>
      <c r="AW56" s="93"/>
      <c r="AX56" s="93"/>
    </row>
    <row r="57" spans="1:53" ht="13.5" customHeight="1">
      <c r="A57" s="82"/>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1"/>
      <c r="AT57" s="93"/>
      <c r="AU57" s="93"/>
      <c r="AV57" s="93"/>
      <c r="AW57" s="93"/>
      <c r="AX57" s="93"/>
    </row>
    <row r="58" spans="1:53" s="153" customFormat="1" ht="30.75" customHeight="1">
      <c r="A58" s="152"/>
      <c r="B58" s="656" t="s">
        <v>2152</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152"/>
      <c r="AT58" s="154"/>
      <c r="AU58" s="154"/>
      <c r="AV58" s="154"/>
      <c r="AW58" s="154"/>
      <c r="AX58" s="154"/>
    </row>
    <row r="59" spans="1:53" ht="28.5" customHeight="1" thickBot="1">
      <c r="A59" s="82"/>
      <c r="B59" s="759" t="s">
        <v>2095</v>
      </c>
      <c r="C59" s="759"/>
      <c r="D59" s="759"/>
      <c r="E59" s="759"/>
      <c r="F59" s="759"/>
      <c r="G59" s="759"/>
      <c r="H59" s="759"/>
      <c r="I59" s="759"/>
      <c r="J59" s="759"/>
      <c r="K59" s="759"/>
      <c r="L59" s="759"/>
      <c r="M59" s="759"/>
      <c r="N59" s="759"/>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82"/>
    </row>
    <row r="60" spans="1:53" ht="25.5" customHeight="1" thickBot="1">
      <c r="A60" s="82"/>
      <c r="B60" s="782" t="s">
        <v>1919</v>
      </c>
      <c r="C60" s="783"/>
      <c r="D60" s="783"/>
      <c r="E60" s="783"/>
      <c r="F60" s="783"/>
      <c r="G60" s="783"/>
      <c r="H60" s="783"/>
      <c r="I60" s="783"/>
      <c r="J60" s="783"/>
      <c r="K60" s="783"/>
      <c r="L60" s="783"/>
      <c r="M60" s="783"/>
      <c r="N60" s="783"/>
      <c r="O60" s="783"/>
      <c r="P60" s="783"/>
      <c r="Q60" s="783"/>
      <c r="R60" s="783"/>
      <c r="S60" s="784"/>
      <c r="T60" s="785">
        <f>'別紙様式3-3（６月以降分）'!N6</f>
        <v>0</v>
      </c>
      <c r="U60" s="786"/>
      <c r="V60" s="786"/>
      <c r="W60" s="786"/>
      <c r="X60" s="786"/>
      <c r="Y60" s="155" t="s">
        <v>4</v>
      </c>
      <c r="Z60" s="156" t="s">
        <v>2069</v>
      </c>
      <c r="AA60" s="124"/>
      <c r="AB60" s="82"/>
      <c r="AC60" s="82"/>
      <c r="AD60" s="82"/>
      <c r="AE60" s="82"/>
      <c r="AF60" s="82"/>
      <c r="AG60" s="82" t="s">
        <v>75</v>
      </c>
      <c r="AH60" s="157" t="str">
        <f>IF(T61&lt;T60,"×","")</f>
        <v/>
      </c>
      <c r="AI60" s="82"/>
      <c r="AJ60" s="82"/>
      <c r="AK60" s="82"/>
      <c r="AL60" s="82"/>
      <c r="AM60" s="553" t="s">
        <v>2103</v>
      </c>
      <c r="AN60" s="554"/>
      <c r="AO60" s="554"/>
      <c r="AP60" s="554"/>
      <c r="AQ60" s="554"/>
      <c r="AR60" s="554"/>
      <c r="AS60" s="554"/>
      <c r="AT60" s="554"/>
      <c r="AU60" s="554"/>
      <c r="AV60" s="554"/>
      <c r="AW60" s="554"/>
      <c r="AX60" s="554"/>
      <c r="AY60" s="554"/>
      <c r="AZ60" s="554"/>
      <c r="BA60" s="555"/>
    </row>
    <row r="61" spans="1:53" ht="23.25" customHeight="1" thickBot="1">
      <c r="A61" s="82"/>
      <c r="B61" s="672" t="s">
        <v>1920</v>
      </c>
      <c r="C61" s="673"/>
      <c r="D61" s="673"/>
      <c r="E61" s="673"/>
      <c r="F61" s="673"/>
      <c r="G61" s="673"/>
      <c r="H61" s="673"/>
      <c r="I61" s="673"/>
      <c r="J61" s="673"/>
      <c r="K61" s="673"/>
      <c r="L61" s="673"/>
      <c r="M61" s="673"/>
      <c r="N61" s="673"/>
      <c r="O61" s="673"/>
      <c r="P61" s="673"/>
      <c r="Q61" s="673"/>
      <c r="R61" s="673"/>
      <c r="S61" s="673"/>
      <c r="T61" s="674"/>
      <c r="U61" s="675"/>
      <c r="V61" s="675"/>
      <c r="W61" s="675"/>
      <c r="X61" s="676"/>
      <c r="Y61" s="158" t="s">
        <v>4</v>
      </c>
      <c r="Z61" s="82"/>
      <c r="AA61" s="159" t="s">
        <v>12</v>
      </c>
      <c r="AB61" s="647">
        <f>IFERROR(T62/T60*100,0)</f>
        <v>0</v>
      </c>
      <c r="AC61" s="648"/>
      <c r="AD61" s="649"/>
      <c r="AE61" s="160" t="s">
        <v>13</v>
      </c>
      <c r="AF61" s="161" t="s">
        <v>67</v>
      </c>
      <c r="AG61" s="82" t="s">
        <v>75</v>
      </c>
      <c r="AH61" s="116" t="str">
        <f>IF(T60=0,"",(IF(AB61&gt;=200/3,"○","×")))</f>
        <v/>
      </c>
      <c r="AI61" s="162"/>
      <c r="AJ61" s="162"/>
      <c r="AK61" s="162"/>
      <c r="AL61" s="162"/>
      <c r="AM61" s="553" t="s">
        <v>2104</v>
      </c>
      <c r="AN61" s="554"/>
      <c r="AO61" s="554"/>
      <c r="AP61" s="554"/>
      <c r="AQ61" s="554"/>
      <c r="AR61" s="554"/>
      <c r="AS61" s="554"/>
      <c r="AT61" s="554"/>
      <c r="AU61" s="554"/>
      <c r="AV61" s="554"/>
      <c r="AW61" s="554"/>
      <c r="AX61" s="554"/>
      <c r="AY61" s="554"/>
      <c r="AZ61" s="554"/>
      <c r="BA61" s="555"/>
    </row>
    <row r="62" spans="1:53" ht="26.25" customHeight="1" thickBot="1">
      <c r="A62" s="82"/>
      <c r="B62" s="163"/>
      <c r="C62" s="791" t="s">
        <v>1931</v>
      </c>
      <c r="D62" s="792"/>
      <c r="E62" s="792"/>
      <c r="F62" s="792"/>
      <c r="G62" s="792"/>
      <c r="H62" s="792"/>
      <c r="I62" s="792"/>
      <c r="J62" s="792"/>
      <c r="K62" s="792"/>
      <c r="L62" s="792"/>
      <c r="M62" s="792"/>
      <c r="N62" s="792"/>
      <c r="O62" s="792"/>
      <c r="P62" s="792"/>
      <c r="Q62" s="792"/>
      <c r="R62" s="792"/>
      <c r="S62" s="792"/>
      <c r="T62" s="787"/>
      <c r="U62" s="788"/>
      <c r="V62" s="788"/>
      <c r="W62" s="788"/>
      <c r="X62" s="789"/>
      <c r="Y62" s="164" t="s">
        <v>4</v>
      </c>
      <c r="Z62" s="165" t="s">
        <v>2069</v>
      </c>
      <c r="AA62" s="65"/>
      <c r="AB62" s="166"/>
      <c r="AC62" s="167"/>
      <c r="AD62" s="168"/>
      <c r="AE62" s="168"/>
      <c r="AF62" s="161"/>
      <c r="AG62" s="82"/>
      <c r="AH62" s="82"/>
      <c r="AI62" s="162"/>
      <c r="AJ62" s="82"/>
      <c r="AK62" s="162"/>
      <c r="AL62" s="162"/>
      <c r="AQ62" s="309"/>
    </row>
    <row r="63" spans="1:53" ht="16.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162"/>
      <c r="AK63" s="162"/>
      <c r="AL63" s="162"/>
    </row>
    <row r="64" spans="1:53" ht="26.25" customHeight="1">
      <c r="A64" s="82"/>
      <c r="B64" s="790" t="s">
        <v>1932</v>
      </c>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c r="AH64" s="790"/>
      <c r="AI64" s="790"/>
      <c r="AJ64" s="790"/>
      <c r="AK64" s="790"/>
      <c r="AL64" s="82"/>
    </row>
    <row r="65" spans="1:82" s="170" customFormat="1" ht="14.25" customHeight="1">
      <c r="A65" s="143"/>
      <c r="B65" s="143"/>
      <c r="C65" s="169" t="s">
        <v>125</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row>
    <row r="66" spans="1:82" s="170" customFormat="1" ht="15" customHeight="1" thickBot="1">
      <c r="A66" s="143"/>
      <c r="B66" s="143"/>
      <c r="C66" s="172" t="s">
        <v>126</v>
      </c>
      <c r="D66" s="768" t="s">
        <v>129</v>
      </c>
      <c r="E66" s="768"/>
      <c r="F66" s="768"/>
      <c r="G66" s="768"/>
      <c r="H66" s="768"/>
      <c r="I66" s="768"/>
      <c r="J66" s="768"/>
      <c r="K66" s="768"/>
      <c r="L66" s="768"/>
      <c r="M66" s="768"/>
      <c r="N66" s="768"/>
      <c r="O66" s="768"/>
      <c r="P66" s="768"/>
      <c r="Q66" s="768"/>
      <c r="R66" s="768"/>
      <c r="S66" s="768"/>
      <c r="T66" s="768"/>
      <c r="U66" s="768"/>
      <c r="V66" s="768"/>
      <c r="W66" s="768"/>
      <c r="X66" s="768"/>
      <c r="Y66" s="768"/>
      <c r="Z66" s="768"/>
      <c r="AA66" s="768"/>
      <c r="AB66" s="768"/>
      <c r="AC66" s="768"/>
      <c r="AD66" s="768"/>
      <c r="AE66" s="768"/>
      <c r="AF66" s="768"/>
      <c r="AG66" s="768"/>
      <c r="AH66" s="768"/>
      <c r="AI66" s="173"/>
      <c r="AJ66" s="173"/>
      <c r="AK66" s="173"/>
      <c r="AL66" s="173"/>
      <c r="AM66" s="80" t="b">
        <v>1</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row>
    <row r="67" spans="1:82" s="170" customFormat="1" ht="21" customHeight="1" thickBot="1">
      <c r="A67" s="143"/>
      <c r="B67" s="143"/>
      <c r="C67" s="892"/>
      <c r="D67" s="893"/>
      <c r="E67" s="766" t="s">
        <v>128</v>
      </c>
      <c r="F67" s="766"/>
      <c r="G67" s="766"/>
      <c r="H67" s="766"/>
      <c r="I67" s="766"/>
      <c r="J67" s="766"/>
      <c r="K67" s="766"/>
      <c r="L67" s="766"/>
      <c r="M67" s="766"/>
      <c r="N67" s="766"/>
      <c r="O67" s="766"/>
      <c r="P67" s="766"/>
      <c r="Q67" s="766"/>
      <c r="R67" s="766"/>
      <c r="S67" s="766"/>
      <c r="T67" s="766"/>
      <c r="U67" s="766"/>
      <c r="V67" s="766"/>
      <c r="W67" s="766"/>
      <c r="X67" s="766"/>
      <c r="Y67" s="766"/>
      <c r="Z67" s="767"/>
      <c r="AA67" s="83" t="s">
        <v>75</v>
      </c>
      <c r="AB67" s="116" t="str">
        <f>IF('別紙様式3-2（４・５月）'!AF6="継続ベア加算なし","",IF(AM66=TRUE,"○","×"))</f>
        <v>○</v>
      </c>
      <c r="AC67" s="143"/>
      <c r="AD67" s="144"/>
      <c r="AE67" s="144"/>
      <c r="AF67" s="144"/>
      <c r="AG67" s="144"/>
      <c r="AH67" s="144"/>
      <c r="AI67" s="144"/>
      <c r="AJ67" s="144"/>
      <c r="AK67" s="144"/>
      <c r="AL67" s="144"/>
      <c r="AM67" s="886" t="s">
        <v>2106</v>
      </c>
      <c r="AN67" s="887"/>
      <c r="AO67" s="887"/>
      <c r="AP67" s="887"/>
      <c r="AQ67" s="887"/>
      <c r="AR67" s="887"/>
      <c r="AS67" s="887"/>
      <c r="AT67" s="887"/>
      <c r="AU67" s="887"/>
      <c r="AV67" s="887"/>
      <c r="AW67" s="887"/>
      <c r="AX67" s="887"/>
      <c r="AY67" s="887"/>
      <c r="AZ67" s="887"/>
      <c r="BA67" s="888"/>
      <c r="BB67" s="171"/>
      <c r="BC67" s="171"/>
      <c r="BD67" s="171"/>
      <c r="BE67" s="171"/>
      <c r="BF67" s="171"/>
      <c r="BG67" s="171"/>
      <c r="BH67" s="171"/>
      <c r="BI67" s="171"/>
      <c r="BJ67" s="171"/>
      <c r="BK67" s="171"/>
      <c r="BL67" s="171"/>
      <c r="BM67" s="171"/>
      <c r="BN67" s="171"/>
      <c r="BO67" s="171"/>
      <c r="BP67" s="171"/>
      <c r="BQ67" s="171"/>
      <c r="BR67" s="171"/>
      <c r="BS67" s="171"/>
      <c r="BT67" s="171"/>
    </row>
    <row r="68" spans="1:82" s="170" customFormat="1" ht="6" customHeight="1" thickBot="1">
      <c r="A68" s="143"/>
      <c r="B68" s="143"/>
      <c r="C68" s="143"/>
      <c r="D68" s="143"/>
      <c r="E68" s="143"/>
      <c r="F68" s="143"/>
      <c r="G68" s="143"/>
      <c r="H68" s="143"/>
      <c r="I68" s="143"/>
      <c r="J68" s="175"/>
      <c r="K68" s="175"/>
      <c r="L68" s="175"/>
      <c r="M68" s="175"/>
      <c r="N68" s="175"/>
      <c r="O68" s="175"/>
      <c r="P68" s="175"/>
      <c r="Q68" s="175"/>
      <c r="R68" s="175"/>
      <c r="S68" s="175"/>
      <c r="T68" s="175"/>
      <c r="U68" s="175"/>
      <c r="V68" s="175"/>
      <c r="W68" s="175"/>
      <c r="X68" s="175"/>
      <c r="Y68" s="144"/>
      <c r="Z68" s="144"/>
      <c r="AA68" s="144"/>
      <c r="AB68" s="144"/>
      <c r="AC68" s="144"/>
      <c r="AD68" s="144"/>
      <c r="AE68" s="144"/>
      <c r="AF68" s="144"/>
      <c r="AG68" s="144"/>
      <c r="AH68" s="144"/>
      <c r="AI68" s="144"/>
      <c r="AJ68" s="144"/>
      <c r="AK68" s="144"/>
      <c r="AL68" s="144"/>
      <c r="AM68" s="889"/>
      <c r="AN68" s="890"/>
      <c r="AO68" s="890"/>
      <c r="AP68" s="890"/>
      <c r="AQ68" s="890"/>
      <c r="AR68" s="890"/>
      <c r="AS68" s="890"/>
      <c r="AT68" s="890"/>
      <c r="AU68" s="890"/>
      <c r="AV68" s="890"/>
      <c r="AW68" s="890"/>
      <c r="AX68" s="890"/>
      <c r="AY68" s="890"/>
      <c r="AZ68" s="890"/>
      <c r="BA68" s="89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row>
    <row r="69" spans="1:82" s="170" customFormat="1" ht="15">
      <c r="A69" s="143"/>
      <c r="B69" s="143"/>
      <c r="C69" s="169" t="s">
        <v>127</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N69" s="171"/>
      <c r="AO69" s="176"/>
      <c r="AP69" s="176"/>
      <c r="AQ69" s="176"/>
      <c r="AR69" s="176"/>
      <c r="AS69" s="176"/>
      <c r="AT69" s="176"/>
      <c r="AU69" s="176"/>
      <c r="AV69" s="176"/>
      <c r="AW69" s="176"/>
      <c r="AX69" s="176"/>
      <c r="AY69" s="176"/>
      <c r="AZ69" s="176"/>
      <c r="BA69" s="176"/>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row>
    <row r="70" spans="1:82" s="170" customFormat="1" ht="24.75" customHeight="1" thickBot="1">
      <c r="A70" s="143"/>
      <c r="B70" s="143"/>
      <c r="C70" s="177" t="s">
        <v>126</v>
      </c>
      <c r="D70" s="768" t="s">
        <v>2175</v>
      </c>
      <c r="E70" s="768"/>
      <c r="F70" s="768"/>
      <c r="G70" s="768"/>
      <c r="H70" s="768"/>
      <c r="I70" s="768"/>
      <c r="J70" s="768"/>
      <c r="K70" s="768"/>
      <c r="L70" s="768"/>
      <c r="M70" s="768"/>
      <c r="N70" s="768"/>
      <c r="O70" s="768"/>
      <c r="P70" s="768"/>
      <c r="Q70" s="768"/>
      <c r="R70" s="768"/>
      <c r="S70" s="768"/>
      <c r="T70" s="768"/>
      <c r="U70" s="768"/>
      <c r="V70" s="768"/>
      <c r="W70" s="768"/>
      <c r="X70" s="768"/>
      <c r="Y70" s="768"/>
      <c r="Z70" s="768"/>
      <c r="AA70" s="768"/>
      <c r="AB70" s="768"/>
      <c r="AC70" s="768"/>
      <c r="AD70" s="768"/>
      <c r="AE70" s="768"/>
      <c r="AF70" s="768"/>
      <c r="AG70" s="768"/>
      <c r="AH70" s="768"/>
      <c r="AI70" s="173"/>
      <c r="AJ70" s="173"/>
      <c r="AK70" s="173"/>
      <c r="AL70" s="173"/>
      <c r="AN70" s="171"/>
      <c r="AO70" s="176"/>
      <c r="AP70" s="176"/>
      <c r="AQ70" s="176"/>
      <c r="AR70" s="176"/>
      <c r="AS70" s="176"/>
      <c r="AT70" s="176"/>
      <c r="AU70" s="176"/>
      <c r="AV70" s="176"/>
      <c r="AW70" s="176"/>
      <c r="AX70" s="176"/>
      <c r="AY70" s="176"/>
      <c r="AZ70" s="176"/>
      <c r="BA70" s="176"/>
      <c r="BO70" s="171"/>
      <c r="BP70" s="171"/>
      <c r="BQ70" s="171"/>
      <c r="BR70" s="171"/>
      <c r="BS70" s="171"/>
      <c r="BT70" s="171"/>
      <c r="BU70" s="171"/>
      <c r="BV70" s="171"/>
      <c r="BW70" s="171"/>
      <c r="BX70" s="171"/>
      <c r="BY70" s="171"/>
      <c r="BZ70" s="171"/>
      <c r="CA70" s="171"/>
      <c r="CB70" s="171"/>
      <c r="CC70" s="171"/>
      <c r="CD70" s="171"/>
    </row>
    <row r="71" spans="1:82" ht="23.25" customHeight="1">
      <c r="A71" s="82"/>
      <c r="B71" s="82"/>
      <c r="C71" s="782" t="s">
        <v>1991</v>
      </c>
      <c r="D71" s="783"/>
      <c r="E71" s="783"/>
      <c r="F71" s="783"/>
      <c r="G71" s="783"/>
      <c r="H71" s="783"/>
      <c r="I71" s="783"/>
      <c r="J71" s="783"/>
      <c r="K71" s="783"/>
      <c r="L71" s="783"/>
      <c r="M71" s="783"/>
      <c r="N71" s="783"/>
      <c r="O71" s="783"/>
      <c r="P71" s="783"/>
      <c r="Q71" s="783"/>
      <c r="R71" s="783"/>
      <c r="S71" s="783"/>
      <c r="T71" s="784"/>
      <c r="U71" s="894">
        <f>'別紙様式3-2（４・５月）'!N8</f>
        <v>0</v>
      </c>
      <c r="V71" s="895"/>
      <c r="W71" s="895"/>
      <c r="X71" s="895"/>
      <c r="Y71" s="895"/>
      <c r="Z71" s="158" t="s">
        <v>4</v>
      </c>
      <c r="AA71" s="124"/>
      <c r="AB71" s="178" t="s">
        <v>75</v>
      </c>
      <c r="AC71" s="620" t="str">
        <f>IF('別紙様式3-2（４・５月）'!AF5="","",IF(U72&gt;=U71,"○","×"))</f>
        <v/>
      </c>
      <c r="AD71" s="82"/>
      <c r="AE71" s="82"/>
      <c r="AF71" s="82"/>
      <c r="AG71" s="82"/>
      <c r="AH71" s="82"/>
      <c r="AI71" s="82"/>
      <c r="AJ71" s="82"/>
      <c r="AK71" s="82"/>
      <c r="AL71" s="82"/>
      <c r="AO71" s="176"/>
      <c r="AP71" s="176"/>
      <c r="AQ71" s="176"/>
      <c r="AR71" s="176"/>
      <c r="AS71" s="176"/>
      <c r="AT71" s="176"/>
      <c r="AU71" s="176"/>
      <c r="AV71" s="176"/>
      <c r="AW71" s="176"/>
      <c r="AX71" s="176"/>
      <c r="AY71" s="176"/>
      <c r="AZ71" s="176"/>
      <c r="BA71" s="176"/>
    </row>
    <row r="72" spans="1:82" ht="23.25" customHeight="1" thickBot="1">
      <c r="A72" s="82"/>
      <c r="B72" s="82"/>
      <c r="C72" s="896" t="s">
        <v>1990</v>
      </c>
      <c r="D72" s="897"/>
      <c r="E72" s="897"/>
      <c r="F72" s="897"/>
      <c r="G72" s="897"/>
      <c r="H72" s="897"/>
      <c r="I72" s="897"/>
      <c r="J72" s="897"/>
      <c r="K72" s="897"/>
      <c r="L72" s="897"/>
      <c r="M72" s="897"/>
      <c r="N72" s="897"/>
      <c r="O72" s="897"/>
      <c r="P72" s="897"/>
      <c r="Q72" s="897"/>
      <c r="R72" s="897"/>
      <c r="S72" s="897"/>
      <c r="T72" s="898"/>
      <c r="U72" s="894">
        <f>U73+U77</f>
        <v>0</v>
      </c>
      <c r="V72" s="895"/>
      <c r="W72" s="895"/>
      <c r="X72" s="895"/>
      <c r="Y72" s="895"/>
      <c r="Z72" s="158" t="s">
        <v>4</v>
      </c>
      <c r="AA72" s="82"/>
      <c r="AB72" s="178" t="s">
        <v>120</v>
      </c>
      <c r="AC72" s="621"/>
      <c r="AD72" s="178"/>
      <c r="AE72" s="178"/>
      <c r="AF72" s="178"/>
      <c r="AG72" s="178"/>
      <c r="AH72" s="178"/>
      <c r="AI72" s="162"/>
      <c r="AJ72" s="162"/>
      <c r="AK72" s="162"/>
      <c r="AL72" s="162"/>
      <c r="AM72" s="179"/>
    </row>
    <row r="73" spans="1:82" ht="13" customHeight="1" thickBot="1">
      <c r="A73" s="82"/>
      <c r="B73" s="82"/>
      <c r="C73" s="771" t="s">
        <v>2176</v>
      </c>
      <c r="D73" s="772"/>
      <c r="E73" s="587" t="s">
        <v>1992</v>
      </c>
      <c r="F73" s="588"/>
      <c r="G73" s="588"/>
      <c r="H73" s="588"/>
      <c r="I73" s="588"/>
      <c r="J73" s="588"/>
      <c r="K73" s="588"/>
      <c r="L73" s="588"/>
      <c r="M73" s="588"/>
      <c r="N73" s="588"/>
      <c r="O73" s="588"/>
      <c r="P73" s="588"/>
      <c r="Q73" s="588"/>
      <c r="R73" s="588"/>
      <c r="S73" s="588"/>
      <c r="T73" s="589"/>
      <c r="U73" s="593"/>
      <c r="V73" s="594"/>
      <c r="W73" s="594"/>
      <c r="X73" s="594"/>
      <c r="Y73" s="595"/>
      <c r="Z73" s="599" t="s">
        <v>4</v>
      </c>
      <c r="AA73" s="82"/>
      <c r="AB73" s="82"/>
      <c r="AC73" s="82"/>
      <c r="AD73" s="161"/>
      <c r="AE73" s="180"/>
      <c r="AF73" s="180"/>
      <c r="AG73" s="161"/>
      <c r="AH73" s="82"/>
      <c r="AI73" s="162"/>
      <c r="AJ73" s="162"/>
      <c r="AK73" s="82"/>
      <c r="AL73" s="162"/>
      <c r="AM73" s="179"/>
    </row>
    <row r="74" spans="1:82" ht="13" customHeight="1">
      <c r="A74" s="82"/>
      <c r="B74" s="82"/>
      <c r="C74" s="899"/>
      <c r="D74" s="772"/>
      <c r="E74" s="590"/>
      <c r="F74" s="591"/>
      <c r="G74" s="591"/>
      <c r="H74" s="591"/>
      <c r="I74" s="591"/>
      <c r="J74" s="591"/>
      <c r="K74" s="591"/>
      <c r="L74" s="591"/>
      <c r="M74" s="591"/>
      <c r="N74" s="591"/>
      <c r="O74" s="591"/>
      <c r="P74" s="591"/>
      <c r="Q74" s="591"/>
      <c r="R74" s="591"/>
      <c r="S74" s="591"/>
      <c r="T74" s="592"/>
      <c r="U74" s="596"/>
      <c r="V74" s="597"/>
      <c r="W74" s="597"/>
      <c r="X74" s="597"/>
      <c r="Y74" s="598"/>
      <c r="Z74" s="599"/>
      <c r="AA74" s="82" t="s">
        <v>75</v>
      </c>
      <c r="AB74" s="618" t="s">
        <v>12</v>
      </c>
      <c r="AC74" s="612">
        <f>IFERROR(U75/U73*100,0)</f>
        <v>0</v>
      </c>
      <c r="AD74" s="613"/>
      <c r="AE74" s="614"/>
      <c r="AF74" s="618" t="s">
        <v>13</v>
      </c>
      <c r="AG74" s="618" t="s">
        <v>67</v>
      </c>
      <c r="AH74" s="619" t="s">
        <v>75</v>
      </c>
      <c r="AI74" s="620" t="str">
        <f>IF(OR('別紙様式3-2（４・５月）'!AF5="",U73=0),"",IF(AND(AC74&gt;=200/3,AC74&lt;=100),"○","×"))</f>
        <v/>
      </c>
      <c r="AJ74" s="162"/>
      <c r="AK74" s="82"/>
      <c r="AL74" s="162"/>
      <c r="AM74" s="571" t="s">
        <v>2084</v>
      </c>
      <c r="AN74" s="572"/>
      <c r="AO74" s="572"/>
      <c r="AP74" s="572"/>
      <c r="AQ74" s="572"/>
      <c r="AR74" s="572"/>
      <c r="AS74" s="572"/>
      <c r="AT74" s="572"/>
      <c r="AU74" s="572"/>
      <c r="AV74" s="572"/>
      <c r="AW74" s="572"/>
      <c r="AX74" s="572"/>
      <c r="AY74" s="572"/>
      <c r="AZ74" s="572"/>
      <c r="BA74" s="573"/>
    </row>
    <row r="75" spans="1:82" ht="13" customHeight="1" thickBot="1">
      <c r="A75" s="82"/>
      <c r="B75" s="82"/>
      <c r="C75" s="899"/>
      <c r="D75" s="772"/>
      <c r="E75" s="181"/>
      <c r="F75" s="600" t="s">
        <v>1994</v>
      </c>
      <c r="G75" s="601"/>
      <c r="H75" s="601"/>
      <c r="I75" s="601"/>
      <c r="J75" s="601"/>
      <c r="K75" s="601"/>
      <c r="L75" s="601"/>
      <c r="M75" s="601"/>
      <c r="N75" s="601"/>
      <c r="O75" s="601"/>
      <c r="P75" s="601"/>
      <c r="Q75" s="601"/>
      <c r="R75" s="601"/>
      <c r="S75" s="601"/>
      <c r="T75" s="602"/>
      <c r="U75" s="606"/>
      <c r="V75" s="607"/>
      <c r="W75" s="607"/>
      <c r="X75" s="607"/>
      <c r="Y75" s="608"/>
      <c r="Z75" s="599" t="s">
        <v>4</v>
      </c>
      <c r="AA75" s="82" t="s">
        <v>75</v>
      </c>
      <c r="AB75" s="618"/>
      <c r="AC75" s="615"/>
      <c r="AD75" s="616"/>
      <c r="AE75" s="617"/>
      <c r="AF75" s="618"/>
      <c r="AG75" s="618"/>
      <c r="AH75" s="619"/>
      <c r="AI75" s="621"/>
      <c r="AJ75" s="162"/>
      <c r="AK75" s="82"/>
      <c r="AL75" s="162"/>
      <c r="AM75" s="574"/>
      <c r="AN75" s="575"/>
      <c r="AO75" s="575"/>
      <c r="AP75" s="575"/>
      <c r="AQ75" s="575"/>
      <c r="AR75" s="575"/>
      <c r="AS75" s="575"/>
      <c r="AT75" s="575"/>
      <c r="AU75" s="575"/>
      <c r="AV75" s="575"/>
      <c r="AW75" s="575"/>
      <c r="AX75" s="575"/>
      <c r="AY75" s="575"/>
      <c r="AZ75" s="575"/>
      <c r="BA75" s="576"/>
    </row>
    <row r="76" spans="1:82" ht="13" customHeight="1" thickBot="1">
      <c r="A76" s="82"/>
      <c r="B76" s="82"/>
      <c r="C76" s="899"/>
      <c r="D76" s="772"/>
      <c r="E76" s="182"/>
      <c r="F76" s="603"/>
      <c r="G76" s="604"/>
      <c r="H76" s="604"/>
      <c r="I76" s="604"/>
      <c r="J76" s="604"/>
      <c r="K76" s="604"/>
      <c r="L76" s="604"/>
      <c r="M76" s="604"/>
      <c r="N76" s="604"/>
      <c r="O76" s="604"/>
      <c r="P76" s="604"/>
      <c r="Q76" s="604"/>
      <c r="R76" s="604"/>
      <c r="S76" s="604"/>
      <c r="T76" s="605"/>
      <c r="U76" s="609"/>
      <c r="V76" s="610"/>
      <c r="W76" s="610"/>
      <c r="X76" s="610"/>
      <c r="Y76" s="611"/>
      <c r="Z76" s="599"/>
      <c r="AA76" s="82"/>
      <c r="AB76" s="82"/>
      <c r="AC76" s="82"/>
      <c r="AD76" s="82"/>
      <c r="AE76" s="82"/>
      <c r="AF76" s="82"/>
      <c r="AG76" s="82"/>
      <c r="AH76" s="82"/>
      <c r="AI76" s="82"/>
      <c r="AJ76" s="162"/>
      <c r="AK76" s="162"/>
      <c r="AL76" s="162"/>
    </row>
    <row r="77" spans="1:82" ht="13" customHeight="1" thickBot="1">
      <c r="A77" s="82"/>
      <c r="B77" s="82"/>
      <c r="C77" s="769" t="s">
        <v>1993</v>
      </c>
      <c r="D77" s="770"/>
      <c r="E77" s="587" t="s">
        <v>2083</v>
      </c>
      <c r="F77" s="588"/>
      <c r="G77" s="588"/>
      <c r="H77" s="588"/>
      <c r="I77" s="588"/>
      <c r="J77" s="588"/>
      <c r="K77" s="588"/>
      <c r="L77" s="588"/>
      <c r="M77" s="588"/>
      <c r="N77" s="588"/>
      <c r="O77" s="588"/>
      <c r="P77" s="588"/>
      <c r="Q77" s="588"/>
      <c r="R77" s="588"/>
      <c r="S77" s="588"/>
      <c r="T77" s="589"/>
      <c r="U77" s="593"/>
      <c r="V77" s="594"/>
      <c r="W77" s="594"/>
      <c r="X77" s="594"/>
      <c r="Y77" s="595"/>
      <c r="Z77" s="599" t="s">
        <v>4</v>
      </c>
      <c r="AA77" s="82"/>
      <c r="AB77" s="82"/>
      <c r="AC77" s="82"/>
      <c r="AD77" s="161"/>
      <c r="AE77" s="180"/>
      <c r="AF77" s="180"/>
      <c r="AG77" s="161"/>
      <c r="AH77" s="82"/>
      <c r="AI77" s="82"/>
      <c r="AJ77" s="162"/>
      <c r="AK77" s="162"/>
      <c r="AL77" s="162"/>
      <c r="AM77" s="179"/>
    </row>
    <row r="78" spans="1:82" ht="13" customHeight="1">
      <c r="A78" s="82"/>
      <c r="B78" s="82"/>
      <c r="C78" s="771"/>
      <c r="D78" s="772"/>
      <c r="E78" s="590"/>
      <c r="F78" s="591"/>
      <c r="G78" s="591"/>
      <c r="H78" s="591"/>
      <c r="I78" s="591"/>
      <c r="J78" s="591"/>
      <c r="K78" s="591"/>
      <c r="L78" s="591"/>
      <c r="M78" s="591"/>
      <c r="N78" s="591"/>
      <c r="O78" s="591"/>
      <c r="P78" s="591"/>
      <c r="Q78" s="591"/>
      <c r="R78" s="591"/>
      <c r="S78" s="591"/>
      <c r="T78" s="592"/>
      <c r="U78" s="596"/>
      <c r="V78" s="597"/>
      <c r="W78" s="597"/>
      <c r="X78" s="597"/>
      <c r="Y78" s="598"/>
      <c r="Z78" s="599"/>
      <c r="AA78" s="82" t="s">
        <v>75</v>
      </c>
      <c r="AB78" s="618" t="s">
        <v>12</v>
      </c>
      <c r="AC78" s="612">
        <f>IFERROR(U79/U77*100,0)</f>
        <v>0</v>
      </c>
      <c r="AD78" s="613"/>
      <c r="AE78" s="614"/>
      <c r="AF78" s="618" t="s">
        <v>13</v>
      </c>
      <c r="AG78" s="618" t="s">
        <v>67</v>
      </c>
      <c r="AH78" s="619" t="s">
        <v>75</v>
      </c>
      <c r="AI78" s="620" t="str">
        <f>IF(OR('別紙様式3-2（４・５月）'!AF5="",U77=0),"",IF(AND(AC78&gt;=200/3,AC78&lt;=100),"○","×"))</f>
        <v/>
      </c>
      <c r="AJ78" s="162"/>
      <c r="AK78" s="162"/>
      <c r="AL78" s="162"/>
      <c r="AM78" s="622" t="s">
        <v>2085</v>
      </c>
      <c r="AN78" s="623"/>
      <c r="AO78" s="623"/>
      <c r="AP78" s="623"/>
      <c r="AQ78" s="623"/>
      <c r="AR78" s="623"/>
      <c r="AS78" s="623"/>
      <c r="AT78" s="623"/>
      <c r="AU78" s="623"/>
      <c r="AV78" s="623"/>
      <c r="AW78" s="623"/>
      <c r="AX78" s="623"/>
      <c r="AY78" s="623"/>
      <c r="AZ78" s="623"/>
      <c r="BA78" s="624"/>
    </row>
    <row r="79" spans="1:82" ht="13" customHeight="1" thickBot="1">
      <c r="A79" s="82"/>
      <c r="B79" s="82"/>
      <c r="C79" s="771"/>
      <c r="D79" s="772"/>
      <c r="E79" s="181"/>
      <c r="F79" s="600" t="s">
        <v>1994</v>
      </c>
      <c r="G79" s="601"/>
      <c r="H79" s="601"/>
      <c r="I79" s="601"/>
      <c r="J79" s="601"/>
      <c r="K79" s="601"/>
      <c r="L79" s="601"/>
      <c r="M79" s="601"/>
      <c r="N79" s="601"/>
      <c r="O79" s="601"/>
      <c r="P79" s="601"/>
      <c r="Q79" s="601"/>
      <c r="R79" s="601"/>
      <c r="S79" s="601"/>
      <c r="T79" s="602"/>
      <c r="U79" s="606"/>
      <c r="V79" s="607"/>
      <c r="W79" s="607"/>
      <c r="X79" s="607"/>
      <c r="Y79" s="608"/>
      <c r="Z79" s="599" t="s">
        <v>4</v>
      </c>
      <c r="AA79" s="82" t="s">
        <v>75</v>
      </c>
      <c r="AB79" s="618"/>
      <c r="AC79" s="615"/>
      <c r="AD79" s="616"/>
      <c r="AE79" s="617"/>
      <c r="AF79" s="618"/>
      <c r="AG79" s="618"/>
      <c r="AH79" s="619"/>
      <c r="AI79" s="621"/>
      <c r="AJ79" s="162"/>
      <c r="AK79" s="162"/>
      <c r="AL79" s="162"/>
      <c r="AM79" s="625"/>
      <c r="AN79" s="626"/>
      <c r="AO79" s="626"/>
      <c r="AP79" s="626"/>
      <c r="AQ79" s="626"/>
      <c r="AR79" s="626"/>
      <c r="AS79" s="626"/>
      <c r="AT79" s="626"/>
      <c r="AU79" s="626"/>
      <c r="AV79" s="626"/>
      <c r="AW79" s="626"/>
      <c r="AX79" s="626"/>
      <c r="AY79" s="626"/>
      <c r="AZ79" s="626"/>
      <c r="BA79" s="627"/>
    </row>
    <row r="80" spans="1:82" ht="13" customHeight="1" thickBot="1">
      <c r="A80" s="82"/>
      <c r="B80" s="82"/>
      <c r="C80" s="773"/>
      <c r="D80" s="774"/>
      <c r="E80" s="183"/>
      <c r="F80" s="603"/>
      <c r="G80" s="604"/>
      <c r="H80" s="604"/>
      <c r="I80" s="604"/>
      <c r="J80" s="604"/>
      <c r="K80" s="604"/>
      <c r="L80" s="604"/>
      <c r="M80" s="604"/>
      <c r="N80" s="604"/>
      <c r="O80" s="604"/>
      <c r="P80" s="604"/>
      <c r="Q80" s="604"/>
      <c r="R80" s="604"/>
      <c r="S80" s="604"/>
      <c r="T80" s="605"/>
      <c r="U80" s="609"/>
      <c r="V80" s="610"/>
      <c r="W80" s="610"/>
      <c r="X80" s="610"/>
      <c r="Y80" s="611"/>
      <c r="Z80" s="599"/>
      <c r="AA80" s="82"/>
      <c r="AB80" s="82"/>
      <c r="AC80" s="82"/>
      <c r="AD80" s="82"/>
      <c r="AE80" s="82"/>
      <c r="AF80" s="82"/>
      <c r="AG80" s="82"/>
      <c r="AH80" s="82"/>
      <c r="AI80" s="184"/>
      <c r="AJ80" s="162"/>
      <c r="AK80" s="162"/>
      <c r="AL80" s="162"/>
    </row>
    <row r="81" spans="1:41" ht="16.5" customHeight="1" thickBot="1">
      <c r="A81" s="82"/>
      <c r="B81" s="185"/>
      <c r="C81" s="185"/>
      <c r="D81" s="185"/>
      <c r="E81" s="185"/>
      <c r="F81" s="185"/>
      <c r="G81" s="185"/>
      <c r="H81" s="185"/>
      <c r="I81" s="185"/>
      <c r="J81" s="185"/>
      <c r="K81" s="185"/>
      <c r="L81" s="185"/>
      <c r="M81" s="185"/>
      <c r="N81" s="185"/>
      <c r="O81" s="185"/>
      <c r="P81" s="185"/>
      <c r="Q81" s="185"/>
      <c r="R81" s="185"/>
      <c r="S81" s="185"/>
      <c r="T81" s="185"/>
      <c r="U81" s="143"/>
      <c r="V81" s="64"/>
      <c r="W81" s="64"/>
      <c r="X81" s="64"/>
      <c r="Y81" s="65"/>
      <c r="Z81" s="66"/>
      <c r="AA81" s="65"/>
      <c r="AB81" s="166"/>
      <c r="AC81" s="167"/>
      <c r="AD81" s="168"/>
      <c r="AE81" s="168"/>
      <c r="AF81" s="161"/>
      <c r="AG81" s="149"/>
      <c r="AH81" s="186"/>
      <c r="AI81" s="184"/>
      <c r="AJ81" s="162"/>
      <c r="AK81" s="162"/>
      <c r="AL81" s="162"/>
      <c r="AM81" s="179"/>
    </row>
    <row r="82" spans="1:41" ht="18" customHeight="1" thickBot="1">
      <c r="A82" s="82"/>
      <c r="B82" s="98" t="s">
        <v>1971</v>
      </c>
      <c r="C82" s="98"/>
      <c r="D82" s="98"/>
      <c r="E82" s="98"/>
      <c r="F82" s="98"/>
      <c r="G82" s="98"/>
      <c r="H82" s="98"/>
      <c r="I82" s="98"/>
      <c r="J82" s="98"/>
      <c r="K82" s="98"/>
      <c r="L82" s="98"/>
      <c r="M82" s="760"/>
      <c r="N82" s="761"/>
      <c r="O82" s="762" t="s">
        <v>1972</v>
      </c>
      <c r="P82" s="762"/>
      <c r="Q82" s="762"/>
      <c r="R82" s="762"/>
      <c r="S82" s="762"/>
      <c r="T82" s="762"/>
      <c r="U82" s="762"/>
      <c r="V82" s="762"/>
      <c r="W82" s="762"/>
      <c r="X82" s="762"/>
      <c r="Y82" s="762"/>
      <c r="Z82" s="762"/>
      <c r="AA82" s="762"/>
      <c r="AB82" s="762"/>
      <c r="AC82" s="762"/>
      <c r="AD82" s="762"/>
      <c r="AE82" s="762"/>
      <c r="AF82" s="762"/>
      <c r="AG82" s="762"/>
      <c r="AH82" s="762"/>
      <c r="AI82" s="762"/>
      <c r="AJ82" s="762"/>
      <c r="AK82" s="763"/>
      <c r="AL82" s="152"/>
      <c r="AM82" s="80" t="b">
        <v>1</v>
      </c>
      <c r="AN82" s="187"/>
    </row>
    <row r="83" spans="1:41" ht="3" customHeight="1" thickBot="1">
      <c r="A83" s="82"/>
      <c r="B83" s="82"/>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152"/>
      <c r="AM83" s="179"/>
    </row>
    <row r="84" spans="1:41" ht="13.5" customHeight="1" thickBot="1">
      <c r="A84" s="82"/>
      <c r="B84" s="169" t="s">
        <v>1900</v>
      </c>
      <c r="C84" s="99"/>
      <c r="D84" s="99"/>
      <c r="E84" s="99"/>
      <c r="F84" s="99"/>
      <c r="G84" s="99"/>
      <c r="H84" s="99"/>
      <c r="I84" s="99"/>
      <c r="J84" s="99"/>
      <c r="K84" s="99"/>
      <c r="L84" s="99"/>
      <c r="M84" s="99"/>
      <c r="N84" s="99"/>
      <c r="O84" s="99"/>
      <c r="P84" s="99"/>
      <c r="Q84" s="99"/>
      <c r="R84" s="99"/>
      <c r="S84" s="188" t="s">
        <v>126</v>
      </c>
      <c r="T84" s="189" t="s">
        <v>1940</v>
      </c>
      <c r="U84" s="99"/>
      <c r="V84" s="99"/>
      <c r="W84" s="99"/>
      <c r="X84" s="99"/>
      <c r="Y84" s="99"/>
      <c r="Z84" s="99"/>
      <c r="AA84" s="99"/>
      <c r="AB84" s="99"/>
      <c r="AC84" s="99"/>
      <c r="AD84" s="99"/>
      <c r="AE84" s="99"/>
      <c r="AF84" s="99"/>
      <c r="AG84" s="99"/>
      <c r="AH84" s="99"/>
      <c r="AI84" s="807" t="str">
        <f>IF(OR('別紙様式3-2（４・５月）'!AE5="処遇加算Ⅰ・Ⅱあり",'別紙様式3-3（６月以降分）'!AF5="旧処遇加算Ⅰ・Ⅱ相当あり"),"該当","")</f>
        <v>該当</v>
      </c>
      <c r="AJ84" s="808"/>
      <c r="AK84" s="809"/>
      <c r="AL84" s="86"/>
      <c r="AM84" s="179"/>
    </row>
    <row r="85" spans="1:41" ht="2.25" customHeight="1" thickBot="1">
      <c r="A85" s="82"/>
      <c r="B85" s="86"/>
      <c r="C85" s="86"/>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86"/>
      <c r="AM85" s="179"/>
    </row>
    <row r="86" spans="1:41" ht="13.5" customHeight="1" thickBot="1">
      <c r="A86" s="82"/>
      <c r="B86" s="169" t="s">
        <v>1901</v>
      </c>
      <c r="C86" s="191"/>
      <c r="D86" s="191"/>
      <c r="E86" s="191"/>
      <c r="F86" s="191"/>
      <c r="G86" s="191"/>
      <c r="H86" s="191"/>
      <c r="I86" s="191"/>
      <c r="J86" s="191"/>
      <c r="K86" s="191"/>
      <c r="L86" s="191"/>
      <c r="M86" s="191"/>
      <c r="N86" s="191"/>
      <c r="O86" s="191"/>
      <c r="P86" s="191"/>
      <c r="Q86" s="191"/>
      <c r="R86" s="191"/>
      <c r="S86" s="188" t="s">
        <v>126</v>
      </c>
      <c r="T86" s="189" t="s">
        <v>1939</v>
      </c>
      <c r="U86" s="191"/>
      <c r="V86" s="191"/>
      <c r="W86" s="191"/>
      <c r="X86" s="191"/>
      <c r="Y86" s="191"/>
      <c r="Z86" s="191"/>
      <c r="AA86" s="191"/>
      <c r="AB86" s="191"/>
      <c r="AC86" s="191"/>
      <c r="AD86" s="191"/>
      <c r="AE86" s="191"/>
      <c r="AF86" s="191"/>
      <c r="AG86" s="191"/>
      <c r="AH86" s="191"/>
      <c r="AI86" s="807" t="str">
        <f>IF(AND('別紙様式3-2（４・５月）'!AE5="処遇加算Ⅰ・Ⅱなし",'別紙様式3-3（６月以降分）'!AF5="旧処遇加算Ⅰ・Ⅱ相当なし"),"該当","")</f>
        <v/>
      </c>
      <c r="AJ86" s="808"/>
      <c r="AK86" s="809"/>
      <c r="AL86" s="86"/>
      <c r="AM86" s="179"/>
    </row>
    <row r="87" spans="1:41" ht="6" customHeight="1">
      <c r="A87" s="82"/>
      <c r="B87" s="177"/>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86"/>
      <c r="AB87" s="192"/>
      <c r="AC87" s="192"/>
      <c r="AD87" s="192"/>
      <c r="AE87" s="192"/>
      <c r="AF87" s="192"/>
      <c r="AG87" s="192"/>
      <c r="AH87" s="192"/>
      <c r="AI87" s="192"/>
      <c r="AJ87" s="192"/>
      <c r="AK87" s="192"/>
      <c r="AL87" s="86"/>
      <c r="AM87" s="179"/>
    </row>
    <row r="88" spans="1:41" ht="16.5" customHeight="1" thickBot="1">
      <c r="A88" s="82"/>
      <c r="B88" s="143"/>
      <c r="C88" s="777" t="s">
        <v>1902</v>
      </c>
      <c r="D88" s="777"/>
      <c r="E88" s="777"/>
      <c r="F88" s="777"/>
      <c r="G88" s="777"/>
      <c r="H88" s="777"/>
      <c r="I88" s="777"/>
      <c r="J88" s="777"/>
      <c r="K88" s="777"/>
      <c r="L88" s="777"/>
      <c r="M88" s="777"/>
      <c r="N88" s="777"/>
      <c r="O88" s="777"/>
      <c r="P88" s="777"/>
      <c r="Q88" s="777"/>
      <c r="R88" s="777"/>
      <c r="S88" s="777"/>
      <c r="T88" s="777"/>
      <c r="U88" s="143"/>
      <c r="V88" s="143"/>
      <c r="W88" s="143"/>
      <c r="X88" s="143"/>
      <c r="Y88" s="143"/>
      <c r="Z88" s="143"/>
      <c r="AA88" s="143"/>
      <c r="AB88" s="143"/>
      <c r="AC88" s="143"/>
      <c r="AD88" s="132"/>
      <c r="AE88" s="132"/>
      <c r="AF88" s="132"/>
      <c r="AG88" s="132"/>
      <c r="AH88" s="132"/>
      <c r="AI88" s="132"/>
      <c r="AJ88" s="132"/>
      <c r="AK88" s="132"/>
      <c r="AL88" s="86"/>
      <c r="AM88" s="179"/>
    </row>
    <row r="89" spans="1:41" ht="18.75" customHeight="1" thickBot="1">
      <c r="A89" s="82"/>
      <c r="B89" s="86"/>
      <c r="C89" s="760"/>
      <c r="D89" s="761"/>
      <c r="E89" s="775" t="s">
        <v>1903</v>
      </c>
      <c r="F89" s="775"/>
      <c r="G89" s="775"/>
      <c r="H89" s="775"/>
      <c r="I89" s="775"/>
      <c r="J89" s="775"/>
      <c r="K89" s="775"/>
      <c r="L89" s="775"/>
      <c r="M89" s="775"/>
      <c r="N89" s="775"/>
      <c r="O89" s="775"/>
      <c r="P89" s="775"/>
      <c r="Q89" s="775"/>
      <c r="R89" s="776"/>
      <c r="S89" s="193" t="s">
        <v>75</v>
      </c>
      <c r="T89" s="116" t="str">
        <f>IF(AM82=TRUE,"",IF(AM89=TRUE,"○",IF(AND(AI86="該当",AM95=TRUE),"","×")))</f>
        <v/>
      </c>
      <c r="U89" s="86"/>
      <c r="V89" s="194"/>
      <c r="W89" s="194"/>
      <c r="X89" s="194"/>
      <c r="Y89" s="194"/>
      <c r="Z89" s="194"/>
      <c r="AA89" s="194"/>
      <c r="AB89" s="194"/>
      <c r="AC89" s="194"/>
      <c r="AD89" s="194"/>
      <c r="AE89" s="194"/>
      <c r="AF89" s="194"/>
      <c r="AG89" s="194"/>
      <c r="AH89" s="194"/>
      <c r="AI89" s="194"/>
      <c r="AJ89" s="194"/>
      <c r="AK89" s="194"/>
      <c r="AL89" s="86"/>
      <c r="AM89" s="80" t="b">
        <v>0</v>
      </c>
    </row>
    <row r="90" spans="1:41" ht="14.25" customHeight="1">
      <c r="A90" s="82"/>
      <c r="B90" s="195"/>
      <c r="C90" s="196" t="s">
        <v>1904</v>
      </c>
      <c r="D90" s="197" t="s">
        <v>2153</v>
      </c>
      <c r="E90" s="131"/>
      <c r="F90" s="131"/>
      <c r="G90" s="131"/>
      <c r="H90" s="131"/>
      <c r="I90" s="131"/>
      <c r="J90" s="131"/>
      <c r="K90" s="131"/>
      <c r="L90" s="131"/>
      <c r="M90" s="131"/>
      <c r="N90" s="131"/>
      <c r="O90" s="131"/>
      <c r="P90" s="131"/>
      <c r="Q90" s="131"/>
      <c r="R90" s="131"/>
      <c r="S90" s="197"/>
      <c r="T90" s="197"/>
      <c r="U90" s="197"/>
      <c r="V90" s="131"/>
      <c r="W90" s="131"/>
      <c r="X90" s="131"/>
      <c r="Y90" s="131"/>
      <c r="Z90" s="198"/>
      <c r="AA90" s="198"/>
      <c r="AB90" s="198"/>
      <c r="AC90" s="198"/>
      <c r="AD90" s="178"/>
      <c r="AE90" s="178"/>
      <c r="AF90" s="178"/>
      <c r="AG90" s="178"/>
      <c r="AH90" s="99"/>
      <c r="AI90" s="99"/>
      <c r="AJ90" s="99"/>
      <c r="AK90" s="199"/>
      <c r="AL90" s="86"/>
      <c r="AM90" s="179"/>
    </row>
    <row r="91" spans="1:41" ht="14.25" customHeight="1">
      <c r="A91" s="82"/>
      <c r="B91" s="195"/>
      <c r="C91" s="200" t="s">
        <v>1905</v>
      </c>
      <c r="D91" s="201" t="s">
        <v>1906</v>
      </c>
      <c r="E91" s="201"/>
      <c r="F91" s="201"/>
      <c r="G91" s="201"/>
      <c r="H91" s="201"/>
      <c r="I91" s="201"/>
      <c r="J91" s="201"/>
      <c r="K91" s="201"/>
      <c r="L91" s="201"/>
      <c r="M91" s="201"/>
      <c r="N91" s="201"/>
      <c r="O91" s="201"/>
      <c r="P91" s="201"/>
      <c r="Q91" s="201"/>
      <c r="R91" s="201"/>
      <c r="S91" s="201"/>
      <c r="T91" s="201"/>
      <c r="U91" s="201"/>
      <c r="V91" s="201"/>
      <c r="W91" s="201"/>
      <c r="X91" s="201"/>
      <c r="Y91" s="201"/>
      <c r="Z91" s="202"/>
      <c r="AA91" s="202"/>
      <c r="AB91" s="202"/>
      <c r="AC91" s="202"/>
      <c r="AD91" s="203"/>
      <c r="AE91" s="203"/>
      <c r="AF91" s="203"/>
      <c r="AG91" s="203"/>
      <c r="AH91" s="204"/>
      <c r="AI91" s="204"/>
      <c r="AJ91" s="204"/>
      <c r="AK91" s="205"/>
      <c r="AL91" s="86"/>
      <c r="AM91" s="179"/>
    </row>
    <row r="92" spans="1:41" ht="14.25" customHeight="1">
      <c r="A92" s="82"/>
      <c r="B92" s="195"/>
      <c r="C92" s="206" t="s">
        <v>1907</v>
      </c>
      <c r="D92" s="207" t="s">
        <v>2185</v>
      </c>
      <c r="E92" s="208"/>
      <c r="F92" s="208"/>
      <c r="G92" s="208"/>
      <c r="H92" s="208"/>
      <c r="I92" s="208"/>
      <c r="J92" s="208"/>
      <c r="K92" s="208"/>
      <c r="L92" s="208"/>
      <c r="M92" s="208"/>
      <c r="N92" s="208"/>
      <c r="O92" s="208"/>
      <c r="P92" s="208"/>
      <c r="Q92" s="208"/>
      <c r="R92" s="208"/>
      <c r="S92" s="208"/>
      <c r="T92" s="208"/>
      <c r="U92" s="208"/>
      <c r="V92" s="208"/>
      <c r="W92" s="208"/>
      <c r="X92" s="208"/>
      <c r="Y92" s="208"/>
      <c r="Z92" s="209"/>
      <c r="AA92" s="209"/>
      <c r="AB92" s="209"/>
      <c r="AC92" s="209"/>
      <c r="AD92" s="210"/>
      <c r="AE92" s="210"/>
      <c r="AF92" s="210"/>
      <c r="AG92" s="210"/>
      <c r="AH92" s="211"/>
      <c r="AI92" s="211"/>
      <c r="AJ92" s="211"/>
      <c r="AK92" s="212"/>
      <c r="AL92" s="213"/>
      <c r="AM92" s="179"/>
    </row>
    <row r="93" spans="1:41" ht="11.25" customHeight="1">
      <c r="A93" s="82"/>
      <c r="B93" s="195"/>
      <c r="C93" s="214"/>
      <c r="D93" s="131"/>
      <c r="E93" s="150"/>
      <c r="F93" s="150"/>
      <c r="G93" s="150"/>
      <c r="H93" s="150"/>
      <c r="I93" s="150"/>
      <c r="J93" s="150"/>
      <c r="K93" s="150"/>
      <c r="L93" s="150"/>
      <c r="M93" s="150"/>
      <c r="N93" s="150"/>
      <c r="O93" s="150"/>
      <c r="P93" s="150"/>
      <c r="Q93" s="150"/>
      <c r="R93" s="150"/>
      <c r="S93" s="150"/>
      <c r="T93" s="150"/>
      <c r="U93" s="150"/>
      <c r="V93" s="150"/>
      <c r="W93" s="150"/>
      <c r="X93" s="150"/>
      <c r="Y93" s="150"/>
      <c r="Z93" s="198"/>
      <c r="AA93" s="198"/>
      <c r="AB93" s="198"/>
      <c r="AC93" s="198"/>
      <c r="AD93" s="178"/>
      <c r="AE93" s="178"/>
      <c r="AF93" s="178"/>
      <c r="AG93" s="178"/>
      <c r="AH93" s="99"/>
      <c r="AI93" s="99"/>
      <c r="AJ93" s="99"/>
      <c r="AK93" s="99"/>
      <c r="AL93" s="213"/>
      <c r="AM93" s="179"/>
    </row>
    <row r="94" spans="1:41" ht="14.25" customHeight="1" thickBot="1">
      <c r="A94" s="82"/>
      <c r="B94" s="86"/>
      <c r="C94" s="777" t="s">
        <v>1908</v>
      </c>
      <c r="D94" s="777"/>
      <c r="E94" s="777"/>
      <c r="F94" s="777"/>
      <c r="G94" s="777"/>
      <c r="H94" s="777"/>
      <c r="I94" s="777"/>
      <c r="J94" s="777"/>
      <c r="K94" s="777"/>
      <c r="L94" s="777"/>
      <c r="M94" s="777"/>
      <c r="N94" s="777"/>
      <c r="O94" s="777"/>
      <c r="P94" s="777"/>
      <c r="Q94" s="777"/>
      <c r="R94" s="777"/>
      <c r="S94" s="215"/>
      <c r="T94" s="215"/>
      <c r="U94" s="215"/>
      <c r="V94" s="215"/>
      <c r="W94" s="215"/>
      <c r="X94" s="215"/>
      <c r="Y94" s="215"/>
      <c r="Z94" s="215"/>
      <c r="AA94" s="215"/>
      <c r="AB94" s="215"/>
      <c r="AC94" s="215"/>
      <c r="AD94" s="215"/>
      <c r="AE94" s="215"/>
      <c r="AF94" s="215"/>
      <c r="AG94" s="215"/>
      <c r="AH94" s="215"/>
      <c r="AI94" s="215"/>
      <c r="AJ94" s="215"/>
      <c r="AK94" s="215"/>
      <c r="AL94" s="215"/>
      <c r="AM94" s="179"/>
    </row>
    <row r="95" spans="1:41" ht="21.75" customHeight="1" thickBot="1">
      <c r="A95" s="82"/>
      <c r="B95" s="216"/>
      <c r="C95" s="760"/>
      <c r="D95" s="761"/>
      <c r="E95" s="775" t="s">
        <v>1909</v>
      </c>
      <c r="F95" s="775"/>
      <c r="G95" s="775"/>
      <c r="H95" s="775"/>
      <c r="I95" s="775"/>
      <c r="J95" s="775"/>
      <c r="K95" s="775"/>
      <c r="L95" s="775"/>
      <c r="M95" s="775"/>
      <c r="N95" s="775"/>
      <c r="O95" s="775"/>
      <c r="P95" s="775"/>
      <c r="Q95" s="775"/>
      <c r="R95" s="776"/>
      <c r="S95" s="193" t="s">
        <v>75</v>
      </c>
      <c r="T95" s="116" t="str">
        <f>IF(AM82=TRUE,"",IF(AND(AM95=TRUE,OR(AND(AN95=TRUE,J98&lt;&gt;""),AND(AO95=TRUE,J100&lt;&gt;""))),"○",IF(AND(AI86="該当",AM89=TRUE),"","×")))</f>
        <v/>
      </c>
      <c r="U95" s="217"/>
      <c r="V95" s="218"/>
      <c r="W95" s="218"/>
      <c r="X95" s="218"/>
      <c r="Y95" s="218"/>
      <c r="Z95" s="218"/>
      <c r="AA95" s="218"/>
      <c r="AB95" s="218"/>
      <c r="AC95" s="218"/>
      <c r="AD95" s="218"/>
      <c r="AE95" s="218"/>
      <c r="AF95" s="218"/>
      <c r="AG95" s="218"/>
      <c r="AH95" s="218"/>
      <c r="AI95" s="218"/>
      <c r="AJ95" s="218"/>
      <c r="AK95" s="218"/>
      <c r="AL95" s="215"/>
      <c r="AM95" s="80" t="b">
        <v>0</v>
      </c>
      <c r="AN95" s="80" t="b">
        <v>0</v>
      </c>
      <c r="AO95" s="80" t="b">
        <v>0</v>
      </c>
    </row>
    <row r="96" spans="1:41" ht="30.75" customHeight="1" thickBot="1">
      <c r="A96" s="82"/>
      <c r="B96" s="849"/>
      <c r="C96" s="196" t="s">
        <v>1904</v>
      </c>
      <c r="D96" s="778" t="s">
        <v>2154</v>
      </c>
      <c r="E96" s="779"/>
      <c r="F96" s="779"/>
      <c r="G96" s="779"/>
      <c r="H96" s="780"/>
      <c r="I96" s="780"/>
      <c r="J96" s="780"/>
      <c r="K96" s="780"/>
      <c r="L96" s="780"/>
      <c r="M96" s="780"/>
      <c r="N96" s="780"/>
      <c r="O96" s="780"/>
      <c r="P96" s="780"/>
      <c r="Q96" s="780"/>
      <c r="R96" s="780"/>
      <c r="S96" s="780"/>
      <c r="T96" s="780"/>
      <c r="U96" s="780"/>
      <c r="V96" s="780"/>
      <c r="W96" s="780"/>
      <c r="X96" s="780"/>
      <c r="Y96" s="780"/>
      <c r="Z96" s="780"/>
      <c r="AA96" s="780"/>
      <c r="AB96" s="780"/>
      <c r="AC96" s="780"/>
      <c r="AD96" s="780"/>
      <c r="AE96" s="780"/>
      <c r="AF96" s="780"/>
      <c r="AG96" s="780"/>
      <c r="AH96" s="780"/>
      <c r="AI96" s="780"/>
      <c r="AJ96" s="780"/>
      <c r="AK96" s="781"/>
      <c r="AL96" s="86"/>
      <c r="AM96" s="179"/>
    </row>
    <row r="97" spans="1:53" ht="28.5" customHeight="1" thickBot="1">
      <c r="A97" s="82"/>
      <c r="B97" s="849"/>
      <c r="C97" s="799"/>
      <c r="D97" s="801" t="s">
        <v>1910</v>
      </c>
      <c r="E97" s="802"/>
      <c r="F97" s="802"/>
      <c r="G97" s="802"/>
      <c r="H97" s="793"/>
      <c r="I97" s="795" t="s">
        <v>10</v>
      </c>
      <c r="J97" s="810" t="s">
        <v>2155</v>
      </c>
      <c r="K97" s="811"/>
      <c r="L97" s="811"/>
      <c r="M97" s="811"/>
      <c r="N97" s="811"/>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2"/>
      <c r="AL97" s="86"/>
      <c r="AM97" s="179"/>
    </row>
    <row r="98" spans="1:53" ht="34.5" customHeight="1" thickBot="1">
      <c r="A98" s="82"/>
      <c r="B98" s="849"/>
      <c r="C98" s="799"/>
      <c r="D98" s="803"/>
      <c r="E98" s="804"/>
      <c r="F98" s="804"/>
      <c r="G98" s="804"/>
      <c r="H98" s="794"/>
      <c r="I98" s="796"/>
      <c r="J98" s="813"/>
      <c r="K98" s="814"/>
      <c r="L98" s="814"/>
      <c r="M98" s="814"/>
      <c r="N98" s="814"/>
      <c r="O98" s="814"/>
      <c r="P98" s="814"/>
      <c r="Q98" s="814"/>
      <c r="R98" s="814"/>
      <c r="S98" s="814"/>
      <c r="T98" s="814"/>
      <c r="U98" s="814"/>
      <c r="V98" s="814"/>
      <c r="W98" s="814"/>
      <c r="X98" s="814"/>
      <c r="Y98" s="814"/>
      <c r="Z98" s="814"/>
      <c r="AA98" s="814"/>
      <c r="AB98" s="814"/>
      <c r="AC98" s="814"/>
      <c r="AD98" s="814"/>
      <c r="AE98" s="814"/>
      <c r="AF98" s="814"/>
      <c r="AG98" s="814"/>
      <c r="AH98" s="814"/>
      <c r="AI98" s="814"/>
      <c r="AJ98" s="814"/>
      <c r="AK98" s="815"/>
      <c r="AL98" s="86"/>
      <c r="AM98" s="553" t="s">
        <v>2086</v>
      </c>
      <c r="AN98" s="554"/>
      <c r="AO98" s="554"/>
      <c r="AP98" s="554"/>
      <c r="AQ98" s="554"/>
      <c r="AR98" s="554"/>
      <c r="AS98" s="554"/>
      <c r="AT98" s="554"/>
      <c r="AU98" s="554"/>
      <c r="AV98" s="554"/>
      <c r="AW98" s="554"/>
      <c r="AX98" s="554"/>
      <c r="AY98" s="554"/>
      <c r="AZ98" s="554"/>
      <c r="BA98" s="555"/>
    </row>
    <row r="99" spans="1:53" ht="15" customHeight="1" thickBot="1">
      <c r="A99" s="82"/>
      <c r="B99" s="849"/>
      <c r="C99" s="799"/>
      <c r="D99" s="803"/>
      <c r="E99" s="804"/>
      <c r="F99" s="804"/>
      <c r="G99" s="804"/>
      <c r="H99" s="816"/>
      <c r="I99" s="818" t="s">
        <v>11</v>
      </c>
      <c r="J99" s="219" t="s">
        <v>1911</v>
      </c>
      <c r="K99" s="220"/>
      <c r="L99" s="220"/>
      <c r="M99" s="220"/>
      <c r="N99" s="220"/>
      <c r="O99" s="220"/>
      <c r="P99" s="220"/>
      <c r="Q99" s="220"/>
      <c r="R99" s="220"/>
      <c r="S99" s="820" t="s">
        <v>1912</v>
      </c>
      <c r="T99" s="820"/>
      <c r="U99" s="820"/>
      <c r="V99" s="820"/>
      <c r="W99" s="820"/>
      <c r="X99" s="820"/>
      <c r="Y99" s="820"/>
      <c r="Z99" s="820"/>
      <c r="AA99" s="820"/>
      <c r="AB99" s="820"/>
      <c r="AC99" s="820"/>
      <c r="AD99" s="820"/>
      <c r="AE99" s="820"/>
      <c r="AF99" s="820"/>
      <c r="AG99" s="820"/>
      <c r="AH99" s="820"/>
      <c r="AI99" s="820"/>
      <c r="AJ99" s="820"/>
      <c r="AK99" s="821"/>
      <c r="AL99" s="86"/>
      <c r="AM99" s="179"/>
    </row>
    <row r="100" spans="1:53" ht="33" customHeight="1" thickBot="1">
      <c r="A100" s="82"/>
      <c r="B100" s="849"/>
      <c r="C100" s="800"/>
      <c r="D100" s="805"/>
      <c r="E100" s="806"/>
      <c r="F100" s="806"/>
      <c r="G100" s="806"/>
      <c r="H100" s="817"/>
      <c r="I100" s="819"/>
      <c r="J100" s="822"/>
      <c r="K100" s="823"/>
      <c r="L100" s="823"/>
      <c r="M100" s="823"/>
      <c r="N100" s="823"/>
      <c r="O100" s="823"/>
      <c r="P100" s="823"/>
      <c r="Q100" s="823"/>
      <c r="R100" s="823"/>
      <c r="S100" s="823"/>
      <c r="T100" s="823"/>
      <c r="U100" s="823"/>
      <c r="V100" s="823"/>
      <c r="W100" s="823"/>
      <c r="X100" s="823"/>
      <c r="Y100" s="823"/>
      <c r="Z100" s="823"/>
      <c r="AA100" s="823"/>
      <c r="AB100" s="823"/>
      <c r="AC100" s="823"/>
      <c r="AD100" s="823"/>
      <c r="AE100" s="823"/>
      <c r="AF100" s="823"/>
      <c r="AG100" s="823"/>
      <c r="AH100" s="823"/>
      <c r="AI100" s="823"/>
      <c r="AJ100" s="823"/>
      <c r="AK100" s="824"/>
      <c r="AL100" s="86"/>
      <c r="AM100" s="553" t="s">
        <v>2086</v>
      </c>
      <c r="AN100" s="554"/>
      <c r="AO100" s="554"/>
      <c r="AP100" s="554"/>
      <c r="AQ100" s="554"/>
      <c r="AR100" s="554"/>
      <c r="AS100" s="554"/>
      <c r="AT100" s="554"/>
      <c r="AU100" s="554"/>
      <c r="AV100" s="554"/>
      <c r="AW100" s="554"/>
      <c r="AX100" s="554"/>
      <c r="AY100" s="554"/>
      <c r="AZ100" s="554"/>
      <c r="BA100" s="555"/>
    </row>
    <row r="101" spans="1:53" ht="16.5" customHeight="1">
      <c r="A101" s="82"/>
      <c r="B101" s="221"/>
      <c r="C101" s="222" t="s">
        <v>1905</v>
      </c>
      <c r="D101" s="207" t="s">
        <v>2156</v>
      </c>
      <c r="E101" s="223"/>
      <c r="F101" s="223"/>
      <c r="G101" s="223"/>
      <c r="H101" s="208"/>
      <c r="I101" s="208"/>
      <c r="J101" s="208"/>
      <c r="K101" s="208"/>
      <c r="L101" s="208"/>
      <c r="M101" s="208"/>
      <c r="N101" s="208"/>
      <c r="O101" s="208"/>
      <c r="P101" s="208"/>
      <c r="Q101" s="208"/>
      <c r="R101" s="208"/>
      <c r="S101" s="208"/>
      <c r="T101" s="208"/>
      <c r="U101" s="208"/>
      <c r="V101" s="208"/>
      <c r="W101" s="208"/>
      <c r="X101" s="208"/>
      <c r="Y101" s="208"/>
      <c r="Z101" s="209"/>
      <c r="AA101" s="209"/>
      <c r="AB101" s="209"/>
      <c r="AC101" s="209"/>
      <c r="AD101" s="210"/>
      <c r="AE101" s="210"/>
      <c r="AF101" s="210"/>
      <c r="AG101" s="210"/>
      <c r="AH101" s="211"/>
      <c r="AI101" s="211"/>
      <c r="AJ101" s="211"/>
      <c r="AK101" s="224"/>
      <c r="AL101" s="213"/>
      <c r="AM101" s="179"/>
    </row>
    <row r="102" spans="1:53" ht="11.25" customHeight="1" thickBot="1">
      <c r="A102" s="82"/>
      <c r="B102" s="100"/>
      <c r="C102" s="100"/>
      <c r="D102" s="100"/>
      <c r="E102" s="100"/>
      <c r="F102" s="100"/>
      <c r="G102" s="100"/>
      <c r="H102" s="100"/>
      <c r="I102" s="100"/>
      <c r="J102" s="100"/>
      <c r="K102" s="100"/>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86"/>
      <c r="AM102" s="179"/>
    </row>
    <row r="103" spans="1:53" ht="18.75" customHeight="1" thickBot="1">
      <c r="A103" s="82"/>
      <c r="B103" s="98" t="s">
        <v>1973</v>
      </c>
      <c r="C103" s="98"/>
      <c r="D103" s="98"/>
      <c r="E103" s="98"/>
      <c r="F103" s="98"/>
      <c r="G103" s="98"/>
      <c r="H103" s="98"/>
      <c r="I103" s="98"/>
      <c r="J103" s="98"/>
      <c r="K103" s="98"/>
      <c r="L103" s="98"/>
      <c r="M103" s="760"/>
      <c r="N103" s="761"/>
      <c r="O103" s="764" t="s">
        <v>1972</v>
      </c>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765"/>
      <c r="AL103" s="86"/>
      <c r="AM103" s="80" t="b">
        <v>1</v>
      </c>
    </row>
    <row r="104" spans="1:53" ht="3.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6"/>
      <c r="AM104" s="225"/>
    </row>
    <row r="105" spans="1:53" ht="19.5" customHeight="1">
      <c r="A105" s="82"/>
      <c r="B105" s="226" t="s">
        <v>1974</v>
      </c>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86"/>
      <c r="AM105" s="179"/>
    </row>
    <row r="106" spans="1:53" ht="15.75" customHeight="1" thickBot="1">
      <c r="A106" s="82"/>
      <c r="B106" s="228" t="s">
        <v>1913</v>
      </c>
      <c r="C106" s="229"/>
      <c r="D106" s="230"/>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174" t="str">
        <f>IF(AND('別紙様式3-2（４・５月）'!AE6="処遇加算Ⅰなし",'別紙様式3-3（６月以降分）'!AD5="旧処遇加算Ⅰ相当なし"),"記入不要","要記入")</f>
        <v>要記入</v>
      </c>
    </row>
    <row r="107" spans="1:53" ht="18" customHeight="1" thickBot="1">
      <c r="A107" s="82"/>
      <c r="B107" s="760"/>
      <c r="C107" s="761"/>
      <c r="D107" s="797" t="s">
        <v>1909</v>
      </c>
      <c r="E107" s="797"/>
      <c r="F107" s="797"/>
      <c r="G107" s="797"/>
      <c r="H107" s="797"/>
      <c r="I107" s="797"/>
      <c r="J107" s="797"/>
      <c r="K107" s="797"/>
      <c r="L107" s="797"/>
      <c r="M107" s="797"/>
      <c r="N107" s="797"/>
      <c r="O107" s="797"/>
      <c r="P107" s="797"/>
      <c r="Q107" s="798"/>
      <c r="R107" s="231" t="s">
        <v>75</v>
      </c>
      <c r="S107" s="116" t="str">
        <f>IF(AM103=TRUE,"",IF(AM106="記入不要","",IF(AND(AM107=TRUE,OR(AN107=TRUE,AO107=TRUE,AP107=TRUE)),"○","×")))</f>
        <v/>
      </c>
      <c r="T107" s="232"/>
      <c r="U107" s="233"/>
      <c r="V107" s="229"/>
      <c r="W107" s="229"/>
      <c r="X107" s="229"/>
      <c r="Y107" s="229"/>
      <c r="Z107" s="229"/>
      <c r="AA107" s="229"/>
      <c r="AB107" s="229"/>
      <c r="AC107" s="229"/>
      <c r="AD107" s="229"/>
      <c r="AE107" s="229"/>
      <c r="AF107" s="229"/>
      <c r="AG107" s="229"/>
      <c r="AH107" s="229"/>
      <c r="AI107" s="229"/>
      <c r="AJ107" s="229"/>
      <c r="AK107" s="229"/>
      <c r="AL107" s="229"/>
      <c r="AM107" s="80" t="b">
        <v>0</v>
      </c>
      <c r="AN107" s="80" t="b">
        <v>0</v>
      </c>
      <c r="AO107" s="80" t="b">
        <v>0</v>
      </c>
      <c r="AP107" s="80" t="b">
        <v>0</v>
      </c>
    </row>
    <row r="108" spans="1:53" ht="27.75" customHeight="1" thickBot="1">
      <c r="A108" s="82"/>
      <c r="B108" s="196" t="s">
        <v>1904</v>
      </c>
      <c r="C108" s="900" t="s">
        <v>2157</v>
      </c>
      <c r="D108" s="542"/>
      <c r="E108" s="542"/>
      <c r="F108" s="542"/>
      <c r="G108" s="542"/>
      <c r="H108" s="542"/>
      <c r="I108" s="542"/>
      <c r="J108" s="542"/>
      <c r="K108" s="542"/>
      <c r="L108" s="542"/>
      <c r="M108" s="542"/>
      <c r="N108" s="542"/>
      <c r="O108" s="542"/>
      <c r="P108" s="542"/>
      <c r="Q108" s="542"/>
      <c r="R108" s="542"/>
      <c r="S108" s="545"/>
      <c r="T108" s="542"/>
      <c r="U108" s="542"/>
      <c r="V108" s="542"/>
      <c r="W108" s="542"/>
      <c r="X108" s="542"/>
      <c r="Y108" s="542"/>
      <c r="Z108" s="542"/>
      <c r="AA108" s="542"/>
      <c r="AB108" s="542"/>
      <c r="AC108" s="542"/>
      <c r="AD108" s="542"/>
      <c r="AE108" s="542"/>
      <c r="AF108" s="542"/>
      <c r="AG108" s="542"/>
      <c r="AH108" s="542"/>
      <c r="AI108" s="542"/>
      <c r="AJ108" s="542"/>
      <c r="AK108" s="901"/>
      <c r="AL108" s="86"/>
      <c r="AM108" s="179"/>
    </row>
    <row r="109" spans="1:53" ht="27" customHeight="1">
      <c r="A109" s="82"/>
      <c r="B109" s="799"/>
      <c r="C109" s="801" t="s">
        <v>1914</v>
      </c>
      <c r="D109" s="802"/>
      <c r="E109" s="802"/>
      <c r="F109" s="802"/>
      <c r="G109" s="234"/>
      <c r="H109" s="235" t="s">
        <v>10</v>
      </c>
      <c r="I109" s="902" t="s">
        <v>1915</v>
      </c>
      <c r="J109" s="903"/>
      <c r="K109" s="903"/>
      <c r="L109" s="903"/>
      <c r="M109" s="903"/>
      <c r="N109" s="903"/>
      <c r="O109" s="903"/>
      <c r="P109" s="903"/>
      <c r="Q109" s="903"/>
      <c r="R109" s="903"/>
      <c r="S109" s="903"/>
      <c r="T109" s="903"/>
      <c r="U109" s="903"/>
      <c r="V109" s="903"/>
      <c r="W109" s="903"/>
      <c r="X109" s="903"/>
      <c r="Y109" s="903"/>
      <c r="Z109" s="903"/>
      <c r="AA109" s="903"/>
      <c r="AB109" s="903"/>
      <c r="AC109" s="903"/>
      <c r="AD109" s="903"/>
      <c r="AE109" s="903"/>
      <c r="AF109" s="903"/>
      <c r="AG109" s="903"/>
      <c r="AH109" s="903"/>
      <c r="AI109" s="903"/>
      <c r="AJ109" s="903"/>
      <c r="AK109" s="904"/>
      <c r="AL109" s="86"/>
      <c r="AM109" s="179"/>
    </row>
    <row r="110" spans="1:53" ht="37.5" customHeight="1">
      <c r="A110" s="82"/>
      <c r="B110" s="799"/>
      <c r="C110" s="803"/>
      <c r="D110" s="804"/>
      <c r="E110" s="804"/>
      <c r="F110" s="804"/>
      <c r="G110" s="236"/>
      <c r="H110" s="237" t="s">
        <v>11</v>
      </c>
      <c r="I110" s="905" t="s">
        <v>1916</v>
      </c>
      <c r="J110" s="906"/>
      <c r="K110" s="906"/>
      <c r="L110" s="906"/>
      <c r="M110" s="906"/>
      <c r="N110" s="906"/>
      <c r="O110" s="906"/>
      <c r="P110" s="906"/>
      <c r="Q110" s="906"/>
      <c r="R110" s="906"/>
      <c r="S110" s="906"/>
      <c r="T110" s="906"/>
      <c r="U110" s="906"/>
      <c r="V110" s="906"/>
      <c r="W110" s="906"/>
      <c r="X110" s="906"/>
      <c r="Y110" s="906"/>
      <c r="Z110" s="906"/>
      <c r="AA110" s="906"/>
      <c r="AB110" s="906"/>
      <c r="AC110" s="906"/>
      <c r="AD110" s="906"/>
      <c r="AE110" s="906"/>
      <c r="AF110" s="906"/>
      <c r="AG110" s="906"/>
      <c r="AH110" s="906"/>
      <c r="AI110" s="906"/>
      <c r="AJ110" s="906"/>
      <c r="AK110" s="907"/>
      <c r="AL110" s="86"/>
      <c r="AM110" s="179"/>
    </row>
    <row r="111" spans="1:53" ht="36" customHeight="1" thickBot="1">
      <c r="A111" s="82"/>
      <c r="B111" s="800"/>
      <c r="C111" s="805"/>
      <c r="D111" s="806"/>
      <c r="E111" s="806"/>
      <c r="F111" s="806"/>
      <c r="G111" s="238"/>
      <c r="H111" s="239" t="s">
        <v>1917</v>
      </c>
      <c r="I111" s="908" t="s">
        <v>1918</v>
      </c>
      <c r="J111" s="909"/>
      <c r="K111" s="909"/>
      <c r="L111" s="909"/>
      <c r="M111" s="909"/>
      <c r="N111" s="909"/>
      <c r="O111" s="909"/>
      <c r="P111" s="909"/>
      <c r="Q111" s="909"/>
      <c r="R111" s="909"/>
      <c r="S111" s="909"/>
      <c r="T111" s="909"/>
      <c r="U111" s="909"/>
      <c r="V111" s="909"/>
      <c r="W111" s="909"/>
      <c r="X111" s="909"/>
      <c r="Y111" s="909"/>
      <c r="Z111" s="909"/>
      <c r="AA111" s="909"/>
      <c r="AB111" s="909"/>
      <c r="AC111" s="909"/>
      <c r="AD111" s="909"/>
      <c r="AE111" s="909"/>
      <c r="AF111" s="909"/>
      <c r="AG111" s="909"/>
      <c r="AH111" s="909"/>
      <c r="AI111" s="909"/>
      <c r="AJ111" s="909"/>
      <c r="AK111" s="910"/>
      <c r="AL111" s="86"/>
      <c r="AM111" s="179"/>
    </row>
    <row r="112" spans="1:53" ht="21" customHeight="1">
      <c r="A112" s="82"/>
      <c r="B112" s="240" t="s">
        <v>1905</v>
      </c>
      <c r="C112" s="865" t="s">
        <v>2156</v>
      </c>
      <c r="D112" s="866"/>
      <c r="E112" s="866"/>
      <c r="F112" s="866"/>
      <c r="G112" s="866"/>
      <c r="H112" s="866"/>
      <c r="I112" s="866"/>
      <c r="J112" s="866"/>
      <c r="K112" s="866"/>
      <c r="L112" s="866"/>
      <c r="M112" s="866"/>
      <c r="N112" s="866"/>
      <c r="O112" s="866"/>
      <c r="P112" s="866"/>
      <c r="Q112" s="866"/>
      <c r="R112" s="866"/>
      <c r="S112" s="866"/>
      <c r="T112" s="866"/>
      <c r="U112" s="866"/>
      <c r="V112" s="866"/>
      <c r="W112" s="866"/>
      <c r="X112" s="866"/>
      <c r="Y112" s="866"/>
      <c r="Z112" s="866"/>
      <c r="AA112" s="866"/>
      <c r="AB112" s="866"/>
      <c r="AC112" s="866"/>
      <c r="AD112" s="866"/>
      <c r="AE112" s="866"/>
      <c r="AF112" s="866"/>
      <c r="AG112" s="866"/>
      <c r="AH112" s="866"/>
      <c r="AI112" s="866"/>
      <c r="AJ112" s="866"/>
      <c r="AK112" s="867"/>
      <c r="AL112" s="213"/>
      <c r="AM112" s="179"/>
    </row>
    <row r="113" spans="1:53" ht="18" customHeight="1">
      <c r="A113" s="82"/>
      <c r="B113" s="185"/>
      <c r="C113" s="185"/>
      <c r="D113" s="185"/>
      <c r="E113" s="185"/>
      <c r="F113" s="185"/>
      <c r="G113" s="185"/>
      <c r="H113" s="185"/>
      <c r="I113" s="185"/>
      <c r="J113" s="185"/>
      <c r="K113" s="185"/>
      <c r="L113" s="185"/>
      <c r="M113" s="185"/>
      <c r="N113" s="185"/>
      <c r="O113" s="185"/>
      <c r="P113" s="185"/>
      <c r="Q113" s="185"/>
      <c r="R113" s="185"/>
      <c r="S113" s="185"/>
      <c r="T113" s="185"/>
      <c r="U113" s="143"/>
      <c r="V113" s="64"/>
      <c r="W113" s="64"/>
      <c r="X113" s="64"/>
      <c r="Y113" s="65"/>
      <c r="Z113" s="66"/>
      <c r="AA113" s="65"/>
      <c r="AB113" s="166"/>
      <c r="AC113" s="167"/>
      <c r="AD113" s="168"/>
      <c r="AE113" s="168"/>
      <c r="AF113" s="161"/>
      <c r="AG113" s="149"/>
      <c r="AH113" s="186"/>
      <c r="AI113" s="184"/>
      <c r="AJ113" s="162"/>
      <c r="AK113" s="162"/>
      <c r="AL113" s="162"/>
      <c r="AM113" s="179"/>
    </row>
    <row r="114" spans="1:53" s="87" customFormat="1" ht="21.75" customHeight="1">
      <c r="A114" s="86"/>
      <c r="B114" s="664" t="s">
        <v>1983</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86"/>
      <c r="AM114" s="241"/>
    </row>
    <row r="115" spans="1:53" s="87" customFormat="1" ht="15.75" customHeight="1">
      <c r="A115" s="86"/>
      <c r="B115" s="226" t="s">
        <v>1975</v>
      </c>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86"/>
      <c r="AM115" s="241"/>
    </row>
    <row r="116" spans="1:53" ht="20.25" customHeight="1" thickBot="1">
      <c r="A116" s="82"/>
      <c r="B116" s="195" t="s">
        <v>2301</v>
      </c>
      <c r="C116" s="8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82"/>
      <c r="AZ116" s="93"/>
    </row>
    <row r="117" spans="1:53" ht="27.75" customHeight="1" thickBot="1">
      <c r="A117" s="82"/>
      <c r="B117" s="868" t="s">
        <v>1945</v>
      </c>
      <c r="C117" s="775"/>
      <c r="D117" s="775"/>
      <c r="E117" s="775"/>
      <c r="F117" s="775"/>
      <c r="G117" s="775"/>
      <c r="H117" s="775"/>
      <c r="I117" s="775"/>
      <c r="J117" s="775"/>
      <c r="K117" s="775"/>
      <c r="L117" s="775"/>
      <c r="M117" s="775"/>
      <c r="N117" s="775"/>
      <c r="O117" s="775"/>
      <c r="P117" s="775"/>
      <c r="Q117" s="776"/>
      <c r="R117" s="125" t="s">
        <v>126</v>
      </c>
      <c r="S117" s="242" t="str">
        <f>'別紙様式3-2（４・５月）'!W8</f>
        <v>○</v>
      </c>
      <c r="T117" s="832" t="s">
        <v>1948</v>
      </c>
      <c r="U117" s="832"/>
      <c r="V117" s="832"/>
      <c r="W117" s="832"/>
      <c r="X117" s="832"/>
      <c r="Y117" s="832"/>
      <c r="Z117" s="832"/>
      <c r="AA117" s="832"/>
      <c r="AB117" s="832"/>
      <c r="AC117" s="832"/>
      <c r="AD117" s="832"/>
      <c r="AE117" s="832"/>
      <c r="AF117" s="833"/>
      <c r="AG117" s="132"/>
      <c r="AH117" s="132"/>
      <c r="AI117" s="132"/>
      <c r="AJ117" s="132"/>
      <c r="AK117" s="82"/>
      <c r="AL117" s="82"/>
      <c r="AM117" s="243" t="str">
        <f>IF(COUNTIF(S117:S119,"×")&gt;=1,"×","")</f>
        <v/>
      </c>
      <c r="AY117" s="93"/>
    </row>
    <row r="118" spans="1:53" ht="27.75" customHeight="1" thickBot="1">
      <c r="A118" s="82"/>
      <c r="B118" s="828" t="s">
        <v>1995</v>
      </c>
      <c r="C118" s="829"/>
      <c r="D118" s="829"/>
      <c r="E118" s="829"/>
      <c r="F118" s="829"/>
      <c r="G118" s="829"/>
      <c r="H118" s="829"/>
      <c r="I118" s="829"/>
      <c r="J118" s="829"/>
      <c r="K118" s="829"/>
      <c r="L118" s="829"/>
      <c r="M118" s="829"/>
      <c r="N118" s="829"/>
      <c r="O118" s="829"/>
      <c r="P118" s="829"/>
      <c r="Q118" s="830"/>
      <c r="R118" s="125" t="s">
        <v>126</v>
      </c>
      <c r="S118" s="244" t="str">
        <f>'別紙様式3-3（６月以降分）'!Z5</f>
        <v>○</v>
      </c>
      <c r="T118" s="831" t="s">
        <v>2070</v>
      </c>
      <c r="U118" s="832"/>
      <c r="V118" s="832"/>
      <c r="W118" s="832"/>
      <c r="X118" s="832"/>
      <c r="Y118" s="832"/>
      <c r="Z118" s="832"/>
      <c r="AA118" s="832"/>
      <c r="AB118" s="832"/>
      <c r="AC118" s="832"/>
      <c r="AD118" s="832"/>
      <c r="AE118" s="832"/>
      <c r="AF118" s="833"/>
      <c r="AG118" s="132"/>
      <c r="AH118" s="132"/>
      <c r="AI118" s="132"/>
      <c r="AJ118" s="132"/>
      <c r="AK118" s="82"/>
      <c r="AL118" s="82"/>
      <c r="AY118" s="93"/>
    </row>
    <row r="119" spans="1:53" ht="27.75" customHeight="1" thickBot="1">
      <c r="A119" s="82"/>
      <c r="B119" s="828" t="s">
        <v>2071</v>
      </c>
      <c r="C119" s="829"/>
      <c r="D119" s="829"/>
      <c r="E119" s="829"/>
      <c r="F119" s="829"/>
      <c r="G119" s="829"/>
      <c r="H119" s="829"/>
      <c r="I119" s="829"/>
      <c r="J119" s="829"/>
      <c r="K119" s="829"/>
      <c r="L119" s="829"/>
      <c r="M119" s="829"/>
      <c r="N119" s="829"/>
      <c r="O119" s="829"/>
      <c r="P119" s="829"/>
      <c r="Q119" s="830"/>
      <c r="R119" s="125" t="s">
        <v>126</v>
      </c>
      <c r="S119" s="242" t="str">
        <f>'別紙様式3-3（６月以降分）'!Z7</f>
        <v/>
      </c>
      <c r="T119" s="831" t="s">
        <v>2070</v>
      </c>
      <c r="U119" s="832"/>
      <c r="V119" s="832"/>
      <c r="W119" s="832"/>
      <c r="X119" s="832"/>
      <c r="Y119" s="832"/>
      <c r="Z119" s="832"/>
      <c r="AA119" s="832"/>
      <c r="AB119" s="832"/>
      <c r="AC119" s="832"/>
      <c r="AD119" s="832"/>
      <c r="AE119" s="832"/>
      <c r="AF119" s="833"/>
      <c r="AG119" s="132"/>
      <c r="AH119" s="132"/>
      <c r="AI119" s="132"/>
      <c r="AJ119" s="132"/>
      <c r="AK119" s="82"/>
      <c r="AL119" s="82"/>
      <c r="AT119" s="93"/>
      <c r="AU119" s="93"/>
      <c r="AV119" s="93"/>
      <c r="AW119" s="93"/>
      <c r="AX119" s="93"/>
    </row>
    <row r="120" spans="1:53" ht="6" customHeight="1" thickBot="1">
      <c r="A120" s="82"/>
      <c r="B120" s="195"/>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82"/>
      <c r="AL120" s="82"/>
      <c r="AM120" s="245"/>
      <c r="BA120" s="93"/>
    </row>
    <row r="121" spans="1:53" ht="15" thickBot="1">
      <c r="A121" s="82"/>
      <c r="B121" s="195" t="s">
        <v>1946</v>
      </c>
      <c r="C121" s="8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246" t="str">
        <f>IF(AM117="","",IF(AM117="○","",IF(OR(AM123=TRUE,AM124=TRUE,AM125=TRUE,AND(AM126=TRUE,F126&lt;&gt;"")),"○","×")))</f>
        <v/>
      </c>
      <c r="AL121" s="82"/>
      <c r="AM121" s="553" t="s">
        <v>2107</v>
      </c>
      <c r="AN121" s="569"/>
      <c r="AO121" s="569"/>
      <c r="AP121" s="569"/>
      <c r="AQ121" s="569"/>
      <c r="AR121" s="569"/>
      <c r="AS121" s="569"/>
      <c r="AT121" s="569"/>
      <c r="AU121" s="569"/>
      <c r="AV121" s="569"/>
      <c r="AW121" s="569"/>
      <c r="AX121" s="569"/>
      <c r="AY121" s="569"/>
      <c r="AZ121" s="569"/>
      <c r="BA121" s="570"/>
    </row>
    <row r="122" spans="1:53" s="87" customFormat="1" ht="18" customHeight="1">
      <c r="A122" s="86"/>
      <c r="B122" s="247" t="s">
        <v>1949</v>
      </c>
      <c r="C122" s="248"/>
      <c r="D122" s="249"/>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1"/>
      <c r="AL122" s="86"/>
      <c r="AN122" s="170"/>
      <c r="AO122" s="252"/>
      <c r="AP122" s="252"/>
      <c r="AQ122" s="252"/>
      <c r="AR122" s="252"/>
      <c r="AS122" s="253"/>
      <c r="AY122" s="92"/>
    </row>
    <row r="123" spans="1:53" s="87" customFormat="1" ht="16.5" customHeight="1">
      <c r="A123" s="86"/>
      <c r="B123" s="254"/>
      <c r="C123" s="255"/>
      <c r="D123" s="99" t="s">
        <v>121</v>
      </c>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01"/>
      <c r="AJ123" s="101"/>
      <c r="AK123" s="256"/>
      <c r="AL123" s="86"/>
      <c r="AM123" s="80" t="b">
        <v>0</v>
      </c>
      <c r="AN123" s="170"/>
      <c r="AO123" s="252"/>
      <c r="AP123" s="252"/>
      <c r="AQ123" s="252"/>
      <c r="AR123" s="252"/>
      <c r="AS123" s="253"/>
      <c r="AY123" s="92"/>
    </row>
    <row r="124" spans="1:53" s="87" customFormat="1" ht="16.5" customHeight="1">
      <c r="A124" s="86"/>
      <c r="B124" s="254"/>
      <c r="C124" s="257"/>
      <c r="D124" s="99" t="s">
        <v>122</v>
      </c>
      <c r="E124" s="258"/>
      <c r="F124" s="258"/>
      <c r="G124" s="258"/>
      <c r="H124" s="258"/>
      <c r="I124" s="258"/>
      <c r="J124" s="258"/>
      <c r="K124" s="258"/>
      <c r="L124" s="258"/>
      <c r="M124" s="258"/>
      <c r="N124" s="258"/>
      <c r="O124" s="258"/>
      <c r="P124" s="258"/>
      <c r="Q124" s="258"/>
      <c r="R124" s="258"/>
      <c r="S124" s="258"/>
      <c r="T124" s="178"/>
      <c r="U124" s="178"/>
      <c r="V124" s="178"/>
      <c r="W124" s="178"/>
      <c r="X124" s="178"/>
      <c r="Y124" s="178"/>
      <c r="Z124" s="178"/>
      <c r="AA124" s="178"/>
      <c r="AB124" s="178"/>
      <c r="AC124" s="178"/>
      <c r="AD124" s="178"/>
      <c r="AE124" s="178"/>
      <c r="AF124" s="178"/>
      <c r="AG124" s="178"/>
      <c r="AH124" s="178"/>
      <c r="AI124" s="101"/>
      <c r="AJ124" s="101"/>
      <c r="AK124" s="256"/>
      <c r="AL124" s="86"/>
      <c r="AM124" s="80" t="b">
        <v>0</v>
      </c>
      <c r="AN124" s="170"/>
      <c r="AO124" s="252"/>
      <c r="AP124" s="252"/>
      <c r="AQ124" s="252"/>
      <c r="AR124" s="252"/>
      <c r="AS124" s="253"/>
      <c r="AY124" s="92"/>
    </row>
    <row r="125" spans="1:53" s="87" customFormat="1" ht="25.5" customHeight="1" thickBot="1">
      <c r="A125" s="86"/>
      <c r="B125" s="254"/>
      <c r="C125" s="257"/>
      <c r="D125" s="870" t="s">
        <v>123</v>
      </c>
      <c r="E125" s="870"/>
      <c r="F125" s="870"/>
      <c r="G125" s="870"/>
      <c r="H125" s="870"/>
      <c r="I125" s="870"/>
      <c r="J125" s="870"/>
      <c r="K125" s="870"/>
      <c r="L125" s="870"/>
      <c r="M125" s="870"/>
      <c r="N125" s="870"/>
      <c r="O125" s="870"/>
      <c r="P125" s="870"/>
      <c r="Q125" s="870"/>
      <c r="R125" s="870"/>
      <c r="S125" s="870"/>
      <c r="T125" s="870"/>
      <c r="U125" s="870"/>
      <c r="V125" s="870"/>
      <c r="W125" s="870"/>
      <c r="X125" s="870"/>
      <c r="Y125" s="870"/>
      <c r="Z125" s="870"/>
      <c r="AA125" s="870"/>
      <c r="AB125" s="870"/>
      <c r="AC125" s="870"/>
      <c r="AD125" s="870"/>
      <c r="AE125" s="870"/>
      <c r="AF125" s="870"/>
      <c r="AG125" s="870"/>
      <c r="AH125" s="870"/>
      <c r="AI125" s="870"/>
      <c r="AJ125" s="173"/>
      <c r="AK125" s="256"/>
      <c r="AL125" s="259"/>
      <c r="AM125" s="80" t="b">
        <v>0</v>
      </c>
      <c r="AN125" s="252"/>
      <c r="AO125" s="252"/>
      <c r="AP125" s="253"/>
      <c r="AR125" s="92"/>
    </row>
    <row r="126" spans="1:53" s="87" customFormat="1" ht="18" customHeight="1" thickBot="1">
      <c r="A126" s="86"/>
      <c r="B126" s="260"/>
      <c r="C126" s="261"/>
      <c r="D126" s="262" t="s">
        <v>124</v>
      </c>
      <c r="E126" s="263"/>
      <c r="F126" s="864"/>
      <c r="G126" s="864"/>
      <c r="H126" s="864"/>
      <c r="I126" s="864"/>
      <c r="J126" s="864"/>
      <c r="K126" s="864"/>
      <c r="L126" s="864"/>
      <c r="M126" s="864"/>
      <c r="N126" s="864"/>
      <c r="O126" s="864"/>
      <c r="P126" s="864"/>
      <c r="Q126" s="864"/>
      <c r="R126" s="864"/>
      <c r="S126" s="864"/>
      <c r="T126" s="864"/>
      <c r="U126" s="864"/>
      <c r="V126" s="864"/>
      <c r="W126" s="864"/>
      <c r="X126" s="864"/>
      <c r="Y126" s="864"/>
      <c r="Z126" s="864"/>
      <c r="AA126" s="864"/>
      <c r="AB126" s="864"/>
      <c r="AC126" s="864"/>
      <c r="AD126" s="864"/>
      <c r="AE126" s="864"/>
      <c r="AF126" s="864"/>
      <c r="AG126" s="864"/>
      <c r="AH126" s="864"/>
      <c r="AI126" s="864"/>
      <c r="AJ126" s="864"/>
      <c r="AK126" s="264" t="s">
        <v>13</v>
      </c>
      <c r="AL126" s="86"/>
      <c r="AM126" s="80" t="b">
        <v>0</v>
      </c>
      <c r="AN126" s="883" t="s">
        <v>2105</v>
      </c>
      <c r="AO126" s="884"/>
      <c r="AP126" s="884"/>
      <c r="AQ126" s="884"/>
      <c r="AR126" s="884"/>
      <c r="AS126" s="884"/>
      <c r="AT126" s="884"/>
      <c r="AU126" s="884"/>
      <c r="AV126" s="884"/>
      <c r="AW126" s="884"/>
      <c r="AX126" s="884"/>
      <c r="AY126" s="884"/>
      <c r="AZ126" s="884"/>
      <c r="BA126" s="885"/>
    </row>
    <row r="127" spans="1:53" ht="9.75" customHeight="1">
      <c r="A127" s="8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82"/>
    </row>
    <row r="128" spans="1:53" ht="19.5" customHeight="1" thickBot="1">
      <c r="A128" s="82"/>
      <c r="B128" s="265" t="s">
        <v>1941</v>
      </c>
      <c r="C128" s="266"/>
      <c r="D128" s="266"/>
      <c r="E128" s="266"/>
      <c r="F128" s="266"/>
      <c r="G128" s="266"/>
      <c r="H128" s="266"/>
      <c r="I128" s="266"/>
      <c r="J128" s="266"/>
      <c r="K128" s="266"/>
      <c r="L128" s="266"/>
      <c r="M128" s="266"/>
      <c r="N128" s="266"/>
      <c r="O128" s="266"/>
      <c r="P128" s="266"/>
      <c r="Q128" s="266"/>
      <c r="R128" s="192"/>
      <c r="S128" s="192"/>
      <c r="T128" s="192"/>
      <c r="U128" s="192"/>
      <c r="V128" s="192"/>
      <c r="W128" s="192"/>
      <c r="X128" s="192"/>
      <c r="Y128" s="192"/>
      <c r="Z128" s="192"/>
      <c r="AA128" s="192"/>
      <c r="AB128" s="192"/>
      <c r="AC128" s="192"/>
      <c r="AD128" s="192"/>
      <c r="AE128" s="192"/>
      <c r="AF128" s="192"/>
      <c r="AG128" s="192"/>
      <c r="AH128" s="192"/>
      <c r="AI128" s="192"/>
      <c r="AJ128" s="267"/>
      <c r="AK128" s="192"/>
      <c r="AL128" s="82"/>
      <c r="AT128" s="93"/>
      <c r="AU128" s="93"/>
      <c r="AV128" s="93"/>
      <c r="AW128" s="93"/>
      <c r="AX128" s="93"/>
    </row>
    <row r="129" spans="1:51" ht="15" thickBot="1">
      <c r="A129" s="82"/>
      <c r="B129" s="268" t="s">
        <v>1999</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807" t="str">
        <f>IF(AND('別紙様式3-2（４・５月）'!AE7="特定加算なし",'別紙様式3-3（６月以降分）'!AG5="旧特定加算相当なし"),"該当","")</f>
        <v/>
      </c>
      <c r="AJ129" s="808"/>
      <c r="AK129" s="809"/>
      <c r="AL129" s="82"/>
      <c r="AT129" s="93"/>
      <c r="AU129" s="93"/>
      <c r="AV129" s="93"/>
      <c r="AW129" s="93"/>
      <c r="AX129" s="93"/>
    </row>
    <row r="130" spans="1:51" ht="27" customHeight="1">
      <c r="A130" s="82"/>
      <c r="B130" s="269" t="s">
        <v>126</v>
      </c>
      <c r="C130" s="836" t="s">
        <v>1950</v>
      </c>
      <c r="D130" s="836"/>
      <c r="E130" s="836"/>
      <c r="F130" s="836"/>
      <c r="G130" s="836"/>
      <c r="H130" s="836"/>
      <c r="I130" s="836"/>
      <c r="J130" s="836"/>
      <c r="K130" s="836"/>
      <c r="L130" s="836"/>
      <c r="M130" s="836"/>
      <c r="N130" s="836"/>
      <c r="O130" s="836"/>
      <c r="P130" s="836"/>
      <c r="Q130" s="836"/>
      <c r="R130" s="836"/>
      <c r="S130" s="836"/>
      <c r="T130" s="836"/>
      <c r="U130" s="836"/>
      <c r="V130" s="836"/>
      <c r="W130" s="836"/>
      <c r="X130" s="836"/>
      <c r="Y130" s="836"/>
      <c r="Z130" s="836"/>
      <c r="AA130" s="836"/>
      <c r="AB130" s="836"/>
      <c r="AC130" s="836"/>
      <c r="AD130" s="836"/>
      <c r="AE130" s="836"/>
      <c r="AF130" s="836"/>
      <c r="AG130" s="836"/>
      <c r="AH130" s="836"/>
      <c r="AI130" s="836"/>
      <c r="AJ130" s="836"/>
      <c r="AK130" s="836"/>
      <c r="AL130" s="82"/>
      <c r="AT130" s="93"/>
      <c r="AU130" s="93"/>
      <c r="AV130" s="93"/>
      <c r="AW130" s="93"/>
      <c r="AX130" s="93"/>
    </row>
    <row r="131" spans="1:51" ht="3.75" customHeight="1" thickBot="1">
      <c r="A131" s="82"/>
      <c r="B131" s="177"/>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82"/>
      <c r="AT131" s="93"/>
      <c r="AU131" s="93"/>
      <c r="AV131" s="93"/>
      <c r="AW131" s="93"/>
      <c r="AX131" s="93"/>
    </row>
    <row r="132" spans="1:51" ht="15" thickBot="1">
      <c r="A132" s="82"/>
      <c r="B132" s="268" t="s">
        <v>2000</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807" t="str">
        <f>IF(OR('別紙様式3-2（４・５月）'!AE7="特定加算あり",'別紙様式3-3（６月以降分）'!AG5="旧特定加算相当あり"),"該当","")</f>
        <v>該当</v>
      </c>
      <c r="AJ132" s="808"/>
      <c r="AK132" s="809"/>
      <c r="AL132" s="82"/>
      <c r="AT132" s="93"/>
      <c r="AU132" s="93"/>
      <c r="AV132" s="93"/>
      <c r="AW132" s="93"/>
      <c r="AX132" s="93"/>
    </row>
    <row r="133" spans="1:51" ht="38.25" customHeight="1" thickBot="1">
      <c r="A133" s="82"/>
      <c r="B133" s="177" t="s">
        <v>126</v>
      </c>
      <c r="C133" s="564" t="s">
        <v>2168</v>
      </c>
      <c r="D133" s="564"/>
      <c r="E133" s="564"/>
      <c r="F133" s="564"/>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82"/>
      <c r="AN133" s="536" t="s">
        <v>2166</v>
      </c>
      <c r="AO133" s="537"/>
      <c r="AP133" s="537"/>
      <c r="AQ133" s="537"/>
      <c r="AR133" s="537"/>
      <c r="AS133" s="537"/>
      <c r="AT133" s="537"/>
      <c r="AU133" s="537"/>
      <c r="AV133" s="537"/>
      <c r="AW133" s="537"/>
      <c r="AX133" s="537"/>
      <c r="AY133" s="538"/>
    </row>
    <row r="134" spans="1:51" ht="7.5" customHeight="1" thickBot="1">
      <c r="A134" s="82"/>
      <c r="B134" s="177"/>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82"/>
      <c r="AT134" s="93"/>
      <c r="AU134" s="93"/>
      <c r="AV134" s="93"/>
      <c r="AW134" s="93"/>
      <c r="AX134" s="93"/>
    </row>
    <row r="135" spans="1:51" s="87" customFormat="1" ht="13.5" customHeight="1" thickBot="1">
      <c r="A135" s="86"/>
      <c r="B135" s="565"/>
      <c r="C135" s="566"/>
      <c r="D135" s="566"/>
      <c r="E135" s="567"/>
      <c r="F135" s="557"/>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9"/>
      <c r="AK135" s="246" t="str">
        <f>IF(AI132="該当",IF((IF(COUNTIF(AM136:AM139,TRUE)&gt;=1,1,0)+IF(COUNTIF(AM140:AM143,TRUE)&gt;=1,1,0)+IF(COUNTIF(AM144:AM148,TRUE)&gt;=1,1,0)+IF(COUNTIF(AM149:AM152,TRUE)&gt;=1,1,0)+IF(COUNTIF(AM153:AM156,TRUE)&gt;=1,1,0)+IF(COUNTIF(AM157:AM160,TRUE)&gt;=1,1,0))&gt;=3,"○","×"),IF(COUNTIF(AM136:AM160,TRUE)&gt;=1,"○","×"))</f>
        <v>○</v>
      </c>
      <c r="AL135" s="86"/>
      <c r="AM135" s="449" t="s">
        <v>2088</v>
      </c>
      <c r="AN135" s="553" t="s">
        <v>2087</v>
      </c>
      <c r="AO135" s="554"/>
      <c r="AP135" s="554"/>
      <c r="AQ135" s="554"/>
      <c r="AR135" s="554"/>
      <c r="AS135" s="554"/>
      <c r="AT135" s="554"/>
      <c r="AU135" s="554"/>
      <c r="AV135" s="554"/>
      <c r="AW135" s="554"/>
      <c r="AX135" s="554"/>
      <c r="AY135" s="555"/>
    </row>
    <row r="136" spans="1:51" s="87" customFormat="1" ht="14.25" customHeight="1">
      <c r="A136" s="86"/>
      <c r="B136" s="541" t="s">
        <v>2158</v>
      </c>
      <c r="C136" s="542"/>
      <c r="D136" s="542"/>
      <c r="E136" s="543"/>
      <c r="F136" s="234"/>
      <c r="G136" s="560" t="s">
        <v>2177</v>
      </c>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0"/>
      <c r="AE136" s="560"/>
      <c r="AF136" s="560"/>
      <c r="AG136" s="560"/>
      <c r="AH136" s="560"/>
      <c r="AI136" s="560"/>
      <c r="AJ136" s="560"/>
      <c r="AK136" s="561"/>
      <c r="AL136" s="86"/>
      <c r="AM136" s="81" t="b">
        <v>1</v>
      </c>
    </row>
    <row r="137" spans="1:51" s="87" customFormat="1" ht="13.5" customHeight="1">
      <c r="A137" s="86"/>
      <c r="B137" s="544"/>
      <c r="C137" s="545"/>
      <c r="D137" s="545"/>
      <c r="E137" s="546"/>
      <c r="F137" s="450"/>
      <c r="G137" s="556" t="s">
        <v>47</v>
      </c>
      <c r="H137" s="556"/>
      <c r="I137" s="556"/>
      <c r="J137" s="556"/>
      <c r="K137" s="556"/>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c r="AJ137" s="556"/>
      <c r="AK137" s="451"/>
      <c r="AL137" s="86"/>
      <c r="AM137" s="452" t="b">
        <v>0</v>
      </c>
      <c r="AN137" s="539"/>
      <c r="AO137" s="539"/>
      <c r="AP137" s="539"/>
      <c r="AQ137" s="539"/>
      <c r="AR137" s="539"/>
      <c r="AS137" s="539"/>
      <c r="AT137" s="539"/>
      <c r="AU137" s="539"/>
      <c r="AV137" s="539"/>
      <c r="AW137" s="539"/>
      <c r="AX137" s="539"/>
      <c r="AY137" s="539"/>
    </row>
    <row r="138" spans="1:51" s="87" customFormat="1" ht="13.5" customHeight="1">
      <c r="A138" s="86"/>
      <c r="B138" s="544"/>
      <c r="C138" s="545"/>
      <c r="D138" s="545"/>
      <c r="E138" s="546"/>
      <c r="F138" s="450"/>
      <c r="G138" s="556" t="s">
        <v>48</v>
      </c>
      <c r="H138" s="556"/>
      <c r="I138" s="556"/>
      <c r="J138" s="556"/>
      <c r="K138" s="556"/>
      <c r="L138" s="556"/>
      <c r="M138" s="556"/>
      <c r="N138" s="556"/>
      <c r="O138" s="556"/>
      <c r="P138" s="556"/>
      <c r="Q138" s="556"/>
      <c r="R138" s="556"/>
      <c r="S138" s="556"/>
      <c r="T138" s="556"/>
      <c r="U138" s="556"/>
      <c r="V138" s="556"/>
      <c r="W138" s="556"/>
      <c r="X138" s="556"/>
      <c r="Y138" s="556"/>
      <c r="Z138" s="556"/>
      <c r="AA138" s="556"/>
      <c r="AB138" s="556"/>
      <c r="AC138" s="556"/>
      <c r="AD138" s="556"/>
      <c r="AE138" s="556"/>
      <c r="AF138" s="556"/>
      <c r="AG138" s="556"/>
      <c r="AH138" s="556"/>
      <c r="AI138" s="556"/>
      <c r="AJ138" s="556"/>
      <c r="AK138" s="451"/>
      <c r="AL138" s="86"/>
      <c r="AM138" s="452" t="b">
        <v>1</v>
      </c>
      <c r="AN138" s="539"/>
      <c r="AO138" s="539"/>
      <c r="AP138" s="539"/>
      <c r="AQ138" s="539"/>
      <c r="AR138" s="539"/>
      <c r="AS138" s="539"/>
      <c r="AT138" s="539"/>
      <c r="AU138" s="539"/>
      <c r="AV138" s="539"/>
      <c r="AW138" s="539"/>
      <c r="AX138" s="539"/>
      <c r="AY138" s="539"/>
    </row>
    <row r="139" spans="1:51" s="87" customFormat="1" ht="13.5" customHeight="1">
      <c r="A139" s="86"/>
      <c r="B139" s="547"/>
      <c r="C139" s="548"/>
      <c r="D139" s="548"/>
      <c r="E139" s="549"/>
      <c r="F139" s="236"/>
      <c r="G139" s="562" t="s">
        <v>2178</v>
      </c>
      <c r="H139" s="562"/>
      <c r="I139" s="562"/>
      <c r="J139" s="562"/>
      <c r="K139" s="562"/>
      <c r="L139" s="562"/>
      <c r="M139" s="562"/>
      <c r="N139" s="562"/>
      <c r="O139" s="562"/>
      <c r="P139" s="562"/>
      <c r="Q139" s="562"/>
      <c r="R139" s="562"/>
      <c r="S139" s="562"/>
      <c r="T139" s="562"/>
      <c r="U139" s="562"/>
      <c r="V139" s="562"/>
      <c r="W139" s="562"/>
      <c r="X139" s="562"/>
      <c r="Y139" s="562"/>
      <c r="Z139" s="562"/>
      <c r="AA139" s="562"/>
      <c r="AB139" s="562"/>
      <c r="AC139" s="562"/>
      <c r="AD139" s="562"/>
      <c r="AE139" s="562"/>
      <c r="AF139" s="562"/>
      <c r="AG139" s="562"/>
      <c r="AH139" s="562"/>
      <c r="AI139" s="562"/>
      <c r="AJ139" s="562"/>
      <c r="AK139" s="453"/>
      <c r="AL139" s="86"/>
      <c r="AM139" s="452" t="b">
        <v>1</v>
      </c>
    </row>
    <row r="140" spans="1:51" s="87" customFormat="1" ht="24.75" customHeight="1">
      <c r="A140" s="86"/>
      <c r="B140" s="541" t="s">
        <v>2159</v>
      </c>
      <c r="C140" s="542"/>
      <c r="D140" s="542"/>
      <c r="E140" s="543"/>
      <c r="F140" s="454"/>
      <c r="G140" s="844" t="s">
        <v>2179</v>
      </c>
      <c r="H140" s="844"/>
      <c r="I140" s="844"/>
      <c r="J140" s="844"/>
      <c r="K140" s="844"/>
      <c r="L140" s="844"/>
      <c r="M140" s="844"/>
      <c r="N140" s="844"/>
      <c r="O140" s="844"/>
      <c r="P140" s="844"/>
      <c r="Q140" s="844"/>
      <c r="R140" s="844"/>
      <c r="S140" s="844"/>
      <c r="T140" s="844"/>
      <c r="U140" s="844"/>
      <c r="V140" s="844"/>
      <c r="W140" s="844"/>
      <c r="X140" s="844"/>
      <c r="Y140" s="844"/>
      <c r="Z140" s="844"/>
      <c r="AA140" s="844"/>
      <c r="AB140" s="844"/>
      <c r="AC140" s="844"/>
      <c r="AD140" s="844"/>
      <c r="AE140" s="844"/>
      <c r="AF140" s="844"/>
      <c r="AG140" s="844"/>
      <c r="AH140" s="844"/>
      <c r="AI140" s="844"/>
      <c r="AJ140" s="844"/>
      <c r="AK140" s="455"/>
      <c r="AL140" s="86"/>
      <c r="AM140" s="452" t="b">
        <v>1</v>
      </c>
    </row>
    <row r="141" spans="1:51" s="87" customFormat="1" ht="13.5" customHeight="1">
      <c r="A141" s="86"/>
      <c r="B141" s="544"/>
      <c r="C141" s="545"/>
      <c r="D141" s="545"/>
      <c r="E141" s="546"/>
      <c r="F141" s="450"/>
      <c r="G141" s="556" t="s">
        <v>49</v>
      </c>
      <c r="H141" s="556"/>
      <c r="I141" s="556"/>
      <c r="J141" s="556"/>
      <c r="K141" s="556"/>
      <c r="L141" s="556"/>
      <c r="M141" s="556"/>
      <c r="N141" s="556"/>
      <c r="O141" s="556"/>
      <c r="P141" s="556"/>
      <c r="Q141" s="556"/>
      <c r="R141" s="556"/>
      <c r="S141" s="556"/>
      <c r="T141" s="556"/>
      <c r="U141" s="556"/>
      <c r="V141" s="556"/>
      <c r="W141" s="556"/>
      <c r="X141" s="556"/>
      <c r="Y141" s="556"/>
      <c r="Z141" s="556"/>
      <c r="AA141" s="556"/>
      <c r="AB141" s="556"/>
      <c r="AC141" s="556"/>
      <c r="AD141" s="556"/>
      <c r="AE141" s="556"/>
      <c r="AF141" s="556"/>
      <c r="AG141" s="556"/>
      <c r="AH141" s="556"/>
      <c r="AI141" s="556"/>
      <c r="AJ141" s="556"/>
      <c r="AK141" s="456"/>
      <c r="AL141" s="86"/>
      <c r="AM141" s="452" t="b">
        <v>1</v>
      </c>
      <c r="AN141" s="539"/>
      <c r="AO141" s="539"/>
      <c r="AP141" s="539"/>
      <c r="AQ141" s="539"/>
      <c r="AR141" s="539"/>
      <c r="AS141" s="539"/>
      <c r="AT141" s="539"/>
      <c r="AU141" s="539"/>
      <c r="AV141" s="539"/>
      <c r="AW141" s="539"/>
      <c r="AX141" s="539"/>
      <c r="AY141" s="539"/>
    </row>
    <row r="142" spans="1:51" s="87" customFormat="1" ht="13.5" customHeight="1">
      <c r="A142" s="86"/>
      <c r="B142" s="544"/>
      <c r="C142" s="545"/>
      <c r="D142" s="545"/>
      <c r="E142" s="546"/>
      <c r="F142" s="450"/>
      <c r="G142" s="556" t="s">
        <v>50</v>
      </c>
      <c r="H142" s="556"/>
      <c r="I142" s="556"/>
      <c r="J142" s="556"/>
      <c r="K142" s="556"/>
      <c r="L142" s="556"/>
      <c r="M142" s="556"/>
      <c r="N142" s="556"/>
      <c r="O142" s="556"/>
      <c r="P142" s="556"/>
      <c r="Q142" s="556"/>
      <c r="R142" s="556"/>
      <c r="S142" s="556"/>
      <c r="T142" s="556"/>
      <c r="U142" s="556"/>
      <c r="V142" s="556"/>
      <c r="W142" s="556"/>
      <c r="X142" s="556"/>
      <c r="Y142" s="556"/>
      <c r="Z142" s="556"/>
      <c r="AA142" s="556"/>
      <c r="AB142" s="556"/>
      <c r="AC142" s="556"/>
      <c r="AD142" s="556"/>
      <c r="AE142" s="556"/>
      <c r="AF142" s="556"/>
      <c r="AG142" s="556"/>
      <c r="AH142" s="556"/>
      <c r="AI142" s="556"/>
      <c r="AJ142" s="556"/>
      <c r="AK142" s="451"/>
      <c r="AL142" s="86"/>
      <c r="AM142" s="452" t="b">
        <v>0</v>
      </c>
      <c r="AN142" s="539"/>
      <c r="AO142" s="539"/>
      <c r="AP142" s="539"/>
      <c r="AQ142" s="539"/>
      <c r="AR142" s="539"/>
      <c r="AS142" s="539"/>
      <c r="AT142" s="539"/>
      <c r="AU142" s="539"/>
      <c r="AV142" s="539"/>
      <c r="AW142" s="539"/>
      <c r="AX142" s="539"/>
      <c r="AY142" s="539"/>
    </row>
    <row r="143" spans="1:51" s="87" customFormat="1" ht="13.5" customHeight="1">
      <c r="A143" s="86"/>
      <c r="B143" s="547"/>
      <c r="C143" s="548"/>
      <c r="D143" s="548"/>
      <c r="E143" s="549"/>
      <c r="F143" s="457"/>
      <c r="G143" s="540" t="s">
        <v>51</v>
      </c>
      <c r="H143" s="540"/>
      <c r="I143" s="540"/>
      <c r="J143" s="540"/>
      <c r="K143" s="540"/>
      <c r="L143" s="540"/>
      <c r="M143" s="540"/>
      <c r="N143" s="540"/>
      <c r="O143" s="540"/>
      <c r="P143" s="540"/>
      <c r="Q143" s="540"/>
      <c r="R143" s="540"/>
      <c r="S143" s="540"/>
      <c r="T143" s="540"/>
      <c r="U143" s="540"/>
      <c r="V143" s="540"/>
      <c r="W143" s="540"/>
      <c r="X143" s="540"/>
      <c r="Y143" s="540"/>
      <c r="Z143" s="540"/>
      <c r="AA143" s="540"/>
      <c r="AB143" s="540"/>
      <c r="AC143" s="540"/>
      <c r="AD143" s="540"/>
      <c r="AE143" s="540"/>
      <c r="AF143" s="540"/>
      <c r="AG143" s="540"/>
      <c r="AH143" s="540"/>
      <c r="AI143" s="540"/>
      <c r="AJ143" s="540"/>
      <c r="AK143" s="840"/>
      <c r="AL143" s="86"/>
      <c r="AM143" s="452" t="b">
        <v>1</v>
      </c>
    </row>
    <row r="144" spans="1:51" s="87" customFormat="1" ht="13.5" customHeight="1">
      <c r="A144" s="86"/>
      <c r="B144" s="541" t="s">
        <v>2160</v>
      </c>
      <c r="C144" s="542"/>
      <c r="D144" s="542"/>
      <c r="E144" s="543"/>
      <c r="F144" s="458"/>
      <c r="G144" s="844" t="s">
        <v>52</v>
      </c>
      <c r="H144" s="844"/>
      <c r="I144" s="844"/>
      <c r="J144" s="844"/>
      <c r="K144" s="844"/>
      <c r="L144" s="844"/>
      <c r="M144" s="844"/>
      <c r="N144" s="844"/>
      <c r="O144" s="844"/>
      <c r="P144" s="844"/>
      <c r="Q144" s="844"/>
      <c r="R144" s="844"/>
      <c r="S144" s="844"/>
      <c r="T144" s="844"/>
      <c r="U144" s="844"/>
      <c r="V144" s="844"/>
      <c r="W144" s="844"/>
      <c r="X144" s="844"/>
      <c r="Y144" s="844"/>
      <c r="Z144" s="844"/>
      <c r="AA144" s="844"/>
      <c r="AB144" s="844"/>
      <c r="AC144" s="844"/>
      <c r="AD144" s="844"/>
      <c r="AE144" s="844"/>
      <c r="AF144" s="844"/>
      <c r="AG144" s="844"/>
      <c r="AH144" s="844"/>
      <c r="AI144" s="844"/>
      <c r="AJ144" s="844"/>
      <c r="AK144" s="456"/>
      <c r="AL144" s="86"/>
      <c r="AM144" s="452" t="b">
        <v>1</v>
      </c>
    </row>
    <row r="145" spans="1:51" s="87" customFormat="1" ht="22.5" customHeight="1">
      <c r="A145" s="86"/>
      <c r="B145" s="544"/>
      <c r="C145" s="545"/>
      <c r="D145" s="545"/>
      <c r="E145" s="546"/>
      <c r="F145" s="450"/>
      <c r="G145" s="556" t="s">
        <v>53</v>
      </c>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451"/>
      <c r="AL145" s="86"/>
      <c r="AM145" s="452" t="b">
        <v>1</v>
      </c>
      <c r="AN145" s="539"/>
      <c r="AO145" s="539"/>
      <c r="AP145" s="539"/>
      <c r="AQ145" s="539"/>
      <c r="AR145" s="539"/>
      <c r="AS145" s="539"/>
      <c r="AT145" s="539"/>
      <c r="AU145" s="539"/>
      <c r="AV145" s="539"/>
      <c r="AW145" s="539"/>
      <c r="AX145" s="539"/>
      <c r="AY145" s="539"/>
    </row>
    <row r="146" spans="1:51" s="87" customFormat="1" ht="13.5" customHeight="1">
      <c r="A146" s="86"/>
      <c r="B146" s="544"/>
      <c r="C146" s="545"/>
      <c r="D146" s="545"/>
      <c r="E146" s="546"/>
      <c r="F146" s="450"/>
      <c r="G146" s="556" t="s">
        <v>54</v>
      </c>
      <c r="H146" s="556"/>
      <c r="I146" s="556"/>
      <c r="J146" s="556"/>
      <c r="K146" s="556"/>
      <c r="L146" s="556"/>
      <c r="M146" s="556"/>
      <c r="N146" s="556"/>
      <c r="O146" s="556"/>
      <c r="P146" s="556"/>
      <c r="Q146" s="556"/>
      <c r="R146" s="556"/>
      <c r="S146" s="556"/>
      <c r="T146" s="556"/>
      <c r="U146" s="556"/>
      <c r="V146" s="556"/>
      <c r="W146" s="556"/>
      <c r="X146" s="556"/>
      <c r="Y146" s="556"/>
      <c r="Z146" s="556"/>
      <c r="AA146" s="556"/>
      <c r="AB146" s="556"/>
      <c r="AC146" s="556"/>
      <c r="AD146" s="556"/>
      <c r="AE146" s="556"/>
      <c r="AF146" s="556"/>
      <c r="AG146" s="556"/>
      <c r="AH146" s="556"/>
      <c r="AI146" s="556"/>
      <c r="AJ146" s="556"/>
      <c r="AK146" s="451"/>
      <c r="AL146" s="86"/>
      <c r="AM146" s="452" t="b">
        <v>1</v>
      </c>
      <c r="AN146" s="539"/>
      <c r="AO146" s="539"/>
      <c r="AP146" s="539"/>
      <c r="AQ146" s="539"/>
      <c r="AR146" s="539"/>
      <c r="AS146" s="539"/>
      <c r="AT146" s="539"/>
      <c r="AU146" s="539"/>
      <c r="AV146" s="539"/>
      <c r="AW146" s="539"/>
      <c r="AX146" s="539"/>
      <c r="AY146" s="539"/>
    </row>
    <row r="147" spans="1:51" s="87" customFormat="1" ht="13.5" customHeight="1">
      <c r="A147" s="86"/>
      <c r="B147" s="544"/>
      <c r="C147" s="545"/>
      <c r="D147" s="545"/>
      <c r="E147" s="546" t="b">
        <v>0</v>
      </c>
      <c r="F147" s="236" t="b">
        <v>0</v>
      </c>
      <c r="G147" s="563" t="s">
        <v>55</v>
      </c>
      <c r="H147" s="563"/>
      <c r="I147" s="563"/>
      <c r="J147" s="563"/>
      <c r="K147" s="563"/>
      <c r="L147" s="563"/>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3"/>
      <c r="AK147" s="451"/>
      <c r="AL147" s="86"/>
      <c r="AM147" s="452" t="b">
        <v>0</v>
      </c>
      <c r="AN147" s="459"/>
      <c r="AO147" s="459"/>
      <c r="AP147" s="459"/>
      <c r="AQ147" s="459"/>
      <c r="AR147" s="459"/>
      <c r="AS147" s="459"/>
      <c r="AT147" s="459"/>
      <c r="AU147" s="459"/>
      <c r="AV147" s="459"/>
      <c r="AW147" s="459"/>
      <c r="AX147" s="459"/>
      <c r="AY147" s="459"/>
    </row>
    <row r="148" spans="1:51" s="87" customFormat="1" ht="13.5" customHeight="1">
      <c r="A148" s="86"/>
      <c r="B148" s="547"/>
      <c r="C148" s="548"/>
      <c r="D148" s="548"/>
      <c r="E148" s="549" t="b">
        <v>0</v>
      </c>
      <c r="F148" s="236" t="b">
        <v>0</v>
      </c>
      <c r="G148" s="837" t="s">
        <v>2161</v>
      </c>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838"/>
      <c r="AL148" s="86"/>
      <c r="AM148" s="452" t="b">
        <v>1</v>
      </c>
    </row>
    <row r="149" spans="1:51" s="87" customFormat="1" ht="21" customHeight="1">
      <c r="A149" s="86"/>
      <c r="B149" s="541" t="s">
        <v>2162</v>
      </c>
      <c r="C149" s="542"/>
      <c r="D149" s="542"/>
      <c r="E149" s="543"/>
      <c r="F149" s="454"/>
      <c r="G149" s="839" t="s">
        <v>2163</v>
      </c>
      <c r="H149" s="839"/>
      <c r="I149" s="839"/>
      <c r="J149" s="839"/>
      <c r="K149" s="839"/>
      <c r="L149" s="839"/>
      <c r="M149" s="839"/>
      <c r="N149" s="839"/>
      <c r="O149" s="839"/>
      <c r="P149" s="839"/>
      <c r="Q149" s="839"/>
      <c r="R149" s="839"/>
      <c r="S149" s="839"/>
      <c r="T149" s="839"/>
      <c r="U149" s="839"/>
      <c r="V149" s="839"/>
      <c r="W149" s="839"/>
      <c r="X149" s="839"/>
      <c r="Y149" s="839"/>
      <c r="Z149" s="839"/>
      <c r="AA149" s="839"/>
      <c r="AB149" s="839"/>
      <c r="AC149" s="839"/>
      <c r="AD149" s="839"/>
      <c r="AE149" s="839"/>
      <c r="AF149" s="839"/>
      <c r="AG149" s="839"/>
      <c r="AH149" s="839"/>
      <c r="AI149" s="839"/>
      <c r="AJ149" s="839"/>
      <c r="AK149" s="456"/>
      <c r="AL149" s="86"/>
      <c r="AM149" s="452" t="b">
        <v>0</v>
      </c>
    </row>
    <row r="150" spans="1:51" s="87" customFormat="1" ht="13.5" customHeight="1">
      <c r="A150" s="86"/>
      <c r="B150" s="544"/>
      <c r="C150" s="545"/>
      <c r="D150" s="545"/>
      <c r="E150" s="546"/>
      <c r="F150" s="450"/>
      <c r="G150" s="563" t="s">
        <v>56</v>
      </c>
      <c r="H150" s="563"/>
      <c r="I150" s="563"/>
      <c r="J150" s="563"/>
      <c r="K150" s="563"/>
      <c r="L150" s="563"/>
      <c r="M150" s="563"/>
      <c r="N150" s="563"/>
      <c r="O150" s="563"/>
      <c r="P150" s="563"/>
      <c r="Q150" s="563"/>
      <c r="R150" s="563"/>
      <c r="S150" s="563"/>
      <c r="T150" s="563"/>
      <c r="U150" s="563"/>
      <c r="V150" s="563"/>
      <c r="W150" s="563"/>
      <c r="X150" s="563"/>
      <c r="Y150" s="563"/>
      <c r="Z150" s="563"/>
      <c r="AA150" s="563"/>
      <c r="AB150" s="563"/>
      <c r="AC150" s="563"/>
      <c r="AD150" s="563"/>
      <c r="AE150" s="563"/>
      <c r="AF150" s="563"/>
      <c r="AG150" s="563"/>
      <c r="AH150" s="563"/>
      <c r="AI150" s="563"/>
      <c r="AJ150" s="563"/>
      <c r="AK150" s="456"/>
      <c r="AL150" s="82"/>
      <c r="AM150" s="452" t="b">
        <v>1</v>
      </c>
      <c r="AN150" s="539"/>
      <c r="AO150" s="539"/>
      <c r="AP150" s="539"/>
      <c r="AQ150" s="539"/>
      <c r="AR150" s="539"/>
      <c r="AS150" s="539"/>
      <c r="AT150" s="539"/>
      <c r="AU150" s="539"/>
      <c r="AV150" s="539"/>
      <c r="AW150" s="539"/>
      <c r="AX150" s="539"/>
      <c r="AY150" s="539"/>
    </row>
    <row r="151" spans="1:51" s="87" customFormat="1" ht="13.5" customHeight="1">
      <c r="A151" s="86"/>
      <c r="B151" s="544"/>
      <c r="C151" s="545"/>
      <c r="D151" s="545"/>
      <c r="E151" s="546" t="b">
        <v>1</v>
      </c>
      <c r="F151" s="450"/>
      <c r="G151" s="563" t="s">
        <v>57</v>
      </c>
      <c r="H151" s="563"/>
      <c r="I151" s="563"/>
      <c r="J151" s="563"/>
      <c r="K151" s="563"/>
      <c r="L151" s="563"/>
      <c r="M151" s="563"/>
      <c r="N151" s="563"/>
      <c r="O151" s="563"/>
      <c r="P151" s="563"/>
      <c r="Q151" s="563"/>
      <c r="R151" s="563"/>
      <c r="S151" s="563"/>
      <c r="T151" s="563"/>
      <c r="U151" s="563"/>
      <c r="V151" s="563"/>
      <c r="W151" s="563"/>
      <c r="X151" s="563"/>
      <c r="Y151" s="563"/>
      <c r="Z151" s="563"/>
      <c r="AA151" s="563"/>
      <c r="AB151" s="563"/>
      <c r="AC151" s="563"/>
      <c r="AD151" s="563"/>
      <c r="AE151" s="563"/>
      <c r="AF151" s="563"/>
      <c r="AG151" s="563"/>
      <c r="AH151" s="563"/>
      <c r="AI151" s="563"/>
      <c r="AJ151" s="563"/>
      <c r="AK151" s="460"/>
      <c r="AL151" s="86"/>
      <c r="AM151" s="452" t="b">
        <v>1</v>
      </c>
      <c r="AN151" s="539"/>
      <c r="AO151" s="539"/>
      <c r="AP151" s="539"/>
      <c r="AQ151" s="539"/>
      <c r="AR151" s="539"/>
      <c r="AS151" s="539"/>
      <c r="AT151" s="539"/>
      <c r="AU151" s="539"/>
      <c r="AV151" s="539"/>
      <c r="AW151" s="539"/>
      <c r="AX151" s="539"/>
      <c r="AY151" s="539"/>
    </row>
    <row r="152" spans="1:51" s="87" customFormat="1" ht="13.5" customHeight="1">
      <c r="A152" s="86"/>
      <c r="B152" s="547"/>
      <c r="C152" s="548"/>
      <c r="D152" s="548"/>
      <c r="E152" s="549"/>
      <c r="F152" s="457"/>
      <c r="G152" s="540" t="s">
        <v>58</v>
      </c>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840"/>
      <c r="AL152" s="86"/>
      <c r="AM152" s="452" t="b">
        <v>1</v>
      </c>
    </row>
    <row r="153" spans="1:51" s="87" customFormat="1" ht="13.5" customHeight="1">
      <c r="A153" s="86"/>
      <c r="B153" s="541" t="s">
        <v>2164</v>
      </c>
      <c r="C153" s="542"/>
      <c r="D153" s="542"/>
      <c r="E153" s="543"/>
      <c r="F153" s="458"/>
      <c r="G153" s="550" t="s">
        <v>59</v>
      </c>
      <c r="H153" s="550"/>
      <c r="I153" s="550"/>
      <c r="J153" s="550"/>
      <c r="K153" s="550"/>
      <c r="L153" s="550"/>
      <c r="M153" s="550"/>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456"/>
      <c r="AL153" s="86"/>
      <c r="AM153" s="452" t="b">
        <v>0</v>
      </c>
    </row>
    <row r="154" spans="1:51" s="87" customFormat="1" ht="21" customHeight="1">
      <c r="A154" s="86"/>
      <c r="B154" s="544"/>
      <c r="C154" s="545"/>
      <c r="D154" s="545"/>
      <c r="E154" s="546" t="b">
        <v>1</v>
      </c>
      <c r="F154" s="450"/>
      <c r="G154" s="563" t="s">
        <v>60</v>
      </c>
      <c r="H154" s="563"/>
      <c r="I154" s="563"/>
      <c r="J154" s="563"/>
      <c r="K154" s="563"/>
      <c r="L154" s="563"/>
      <c r="M154" s="563"/>
      <c r="N154" s="563"/>
      <c r="O154" s="563"/>
      <c r="P154" s="563"/>
      <c r="Q154" s="563"/>
      <c r="R154" s="563"/>
      <c r="S154" s="563"/>
      <c r="T154" s="563"/>
      <c r="U154" s="563"/>
      <c r="V154" s="563"/>
      <c r="W154" s="563"/>
      <c r="X154" s="563"/>
      <c r="Y154" s="563"/>
      <c r="Z154" s="563"/>
      <c r="AA154" s="563"/>
      <c r="AB154" s="563"/>
      <c r="AC154" s="563"/>
      <c r="AD154" s="563"/>
      <c r="AE154" s="563"/>
      <c r="AF154" s="563"/>
      <c r="AG154" s="563"/>
      <c r="AH154" s="563"/>
      <c r="AI154" s="563"/>
      <c r="AJ154" s="563"/>
      <c r="AK154" s="451"/>
      <c r="AL154" s="86"/>
      <c r="AM154" s="452" t="b">
        <v>1</v>
      </c>
      <c r="AN154" s="539"/>
      <c r="AO154" s="539"/>
      <c r="AP154" s="539"/>
      <c r="AQ154" s="539"/>
      <c r="AR154" s="539"/>
      <c r="AS154" s="539"/>
      <c r="AT154" s="539"/>
      <c r="AU154" s="539"/>
      <c r="AV154" s="539"/>
      <c r="AW154" s="539"/>
      <c r="AX154" s="539"/>
      <c r="AY154" s="539"/>
    </row>
    <row r="155" spans="1:51" s="87" customFormat="1" ht="13.5" customHeight="1">
      <c r="A155" s="86"/>
      <c r="B155" s="544"/>
      <c r="C155" s="545"/>
      <c r="D155" s="545"/>
      <c r="E155" s="546"/>
      <c r="F155" s="450"/>
      <c r="G155" s="563" t="s">
        <v>61</v>
      </c>
      <c r="H155" s="563"/>
      <c r="I155" s="563"/>
      <c r="J155" s="563"/>
      <c r="K155" s="563"/>
      <c r="L155" s="563"/>
      <c r="M155" s="563"/>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451"/>
      <c r="AL155" s="86"/>
      <c r="AM155" s="452" t="b">
        <v>1</v>
      </c>
      <c r="AN155" s="539"/>
      <c r="AO155" s="539"/>
      <c r="AP155" s="539"/>
      <c r="AQ155" s="539"/>
      <c r="AR155" s="539"/>
      <c r="AS155" s="539"/>
      <c r="AT155" s="539"/>
      <c r="AU155" s="539"/>
      <c r="AV155" s="539"/>
      <c r="AW155" s="539"/>
      <c r="AX155" s="539"/>
      <c r="AY155" s="539"/>
    </row>
    <row r="156" spans="1:51" s="87" customFormat="1" ht="13.5" customHeight="1">
      <c r="A156" s="86"/>
      <c r="B156" s="547"/>
      <c r="C156" s="548"/>
      <c r="D156" s="548"/>
      <c r="E156" s="549" t="b">
        <v>1</v>
      </c>
      <c r="F156" s="457"/>
      <c r="G156" s="540" t="s">
        <v>62</v>
      </c>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461"/>
      <c r="AL156" s="86"/>
      <c r="AM156" s="452" t="b">
        <v>1</v>
      </c>
    </row>
    <row r="157" spans="1:51" s="87" customFormat="1" ht="13.5" customHeight="1">
      <c r="A157" s="86"/>
      <c r="B157" s="541" t="s">
        <v>2165</v>
      </c>
      <c r="C157" s="542"/>
      <c r="D157" s="542"/>
      <c r="E157" s="543"/>
      <c r="F157" s="458"/>
      <c r="G157" s="550" t="s">
        <v>2180</v>
      </c>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1"/>
      <c r="AL157" s="462"/>
      <c r="AM157" s="452" t="b">
        <v>1</v>
      </c>
      <c r="AN157"/>
      <c r="AO157"/>
      <c r="AP157"/>
    </row>
    <row r="158" spans="1:51" ht="13.5" customHeight="1">
      <c r="A158" s="82"/>
      <c r="B158" s="544"/>
      <c r="C158" s="545"/>
      <c r="D158" s="545"/>
      <c r="E158" s="546"/>
      <c r="F158" s="450"/>
      <c r="G158" s="563" t="s">
        <v>63</v>
      </c>
      <c r="H158" s="563"/>
      <c r="I158" s="563"/>
      <c r="J158" s="563"/>
      <c r="K158" s="563"/>
      <c r="L158" s="563"/>
      <c r="M158" s="563"/>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451"/>
      <c r="AL158" s="86"/>
      <c r="AM158" s="452" t="b">
        <v>1</v>
      </c>
      <c r="AN158" s="539"/>
      <c r="AO158" s="539"/>
      <c r="AP158" s="539"/>
      <c r="AQ158" s="539"/>
      <c r="AR158" s="539"/>
      <c r="AS158" s="539"/>
      <c r="AT158" s="539"/>
      <c r="AU158" s="539"/>
      <c r="AV158" s="539"/>
      <c r="AW158" s="539"/>
      <c r="AX158" s="539"/>
      <c r="AY158" s="539"/>
    </row>
    <row r="159" spans="1:51" ht="13.5" customHeight="1">
      <c r="A159" s="82"/>
      <c r="B159" s="544"/>
      <c r="C159" s="545"/>
      <c r="D159" s="545"/>
      <c r="E159" s="546"/>
      <c r="F159" s="450"/>
      <c r="G159" s="563" t="s">
        <v>2181</v>
      </c>
      <c r="H159" s="563"/>
      <c r="I159" s="563"/>
      <c r="J159" s="563"/>
      <c r="K159" s="563"/>
      <c r="L159" s="563"/>
      <c r="M159" s="56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451"/>
      <c r="AL159" s="86"/>
      <c r="AM159" s="452" t="b">
        <v>1</v>
      </c>
      <c r="AN159" s="539"/>
      <c r="AO159" s="539"/>
      <c r="AP159" s="539"/>
      <c r="AQ159" s="539"/>
      <c r="AR159" s="539"/>
      <c r="AS159" s="539"/>
      <c r="AT159" s="539"/>
      <c r="AU159" s="539"/>
      <c r="AV159" s="539"/>
      <c r="AW159" s="539"/>
      <c r="AX159" s="539"/>
      <c r="AY159" s="539"/>
    </row>
    <row r="160" spans="1:51" ht="13.5" customHeight="1" thickBot="1">
      <c r="A160" s="82"/>
      <c r="B160" s="547"/>
      <c r="C160" s="548"/>
      <c r="D160" s="548"/>
      <c r="E160" s="549" t="b">
        <v>1</v>
      </c>
      <c r="F160" s="238"/>
      <c r="G160" s="552" t="s">
        <v>2182</v>
      </c>
      <c r="H160" s="552"/>
      <c r="I160" s="552"/>
      <c r="J160" s="552"/>
      <c r="K160" s="552"/>
      <c r="L160" s="552"/>
      <c r="M160" s="552"/>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463"/>
      <c r="AL160" s="82"/>
      <c r="AM160" s="81" t="b">
        <v>1</v>
      </c>
    </row>
    <row r="161" spans="1:53" ht="12.75" customHeight="1">
      <c r="A161" s="82"/>
      <c r="B161" s="177"/>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82"/>
      <c r="AT161" s="93"/>
      <c r="AU161" s="93"/>
      <c r="AV161" s="93"/>
      <c r="AW161" s="93"/>
      <c r="AX161" s="93"/>
    </row>
    <row r="162" spans="1:53" ht="18.75" customHeight="1">
      <c r="A162" s="82"/>
      <c r="B162" s="270" t="s">
        <v>2089</v>
      </c>
      <c r="C162" s="271"/>
      <c r="D162" s="271"/>
      <c r="E162" s="271"/>
      <c r="F162" s="271"/>
      <c r="G162" s="271"/>
      <c r="H162" s="271"/>
      <c r="I162" s="271"/>
      <c r="J162" s="271"/>
      <c r="K162" s="271"/>
      <c r="L162" s="271"/>
      <c r="M162" s="271"/>
      <c r="N162" s="271"/>
      <c r="O162" s="271"/>
      <c r="P162" s="271"/>
      <c r="Q162" s="271"/>
      <c r="R162" s="272"/>
      <c r="S162" s="272"/>
      <c r="T162" s="272"/>
      <c r="U162" s="272"/>
      <c r="V162" s="272"/>
      <c r="W162" s="272"/>
      <c r="X162" s="272"/>
      <c r="Y162" s="272"/>
      <c r="Z162" s="272"/>
      <c r="AA162" s="272"/>
      <c r="AB162" s="272"/>
      <c r="AC162" s="272"/>
      <c r="AD162" s="272"/>
      <c r="AE162" s="272"/>
      <c r="AF162" s="272"/>
      <c r="AG162" s="272"/>
      <c r="AH162" s="272"/>
      <c r="AI162" s="272"/>
      <c r="AJ162" s="273"/>
      <c r="AK162" s="132"/>
      <c r="AL162" s="82"/>
      <c r="AM162" s="274"/>
      <c r="AY162" s="93"/>
    </row>
    <row r="163" spans="1:53" s="87" customFormat="1" ht="63.75" customHeight="1">
      <c r="A163" s="86"/>
      <c r="B163" s="871"/>
      <c r="C163" s="872"/>
      <c r="D163" s="872"/>
      <c r="E163" s="872"/>
      <c r="F163" s="872"/>
      <c r="G163" s="872"/>
      <c r="H163" s="872"/>
      <c r="I163" s="872"/>
      <c r="J163" s="872"/>
      <c r="K163" s="872"/>
      <c r="L163" s="872"/>
      <c r="M163" s="872"/>
      <c r="N163" s="872"/>
      <c r="O163" s="872"/>
      <c r="P163" s="872"/>
      <c r="Q163" s="872"/>
      <c r="R163" s="872"/>
      <c r="S163" s="872"/>
      <c r="T163" s="872"/>
      <c r="U163" s="872"/>
      <c r="V163" s="872"/>
      <c r="W163" s="872"/>
      <c r="X163" s="872"/>
      <c r="Y163" s="872"/>
      <c r="Z163" s="872"/>
      <c r="AA163" s="872"/>
      <c r="AB163" s="872"/>
      <c r="AC163" s="872"/>
      <c r="AD163" s="872"/>
      <c r="AE163" s="872"/>
      <c r="AF163" s="872"/>
      <c r="AG163" s="872"/>
      <c r="AH163" s="872"/>
      <c r="AI163" s="872"/>
      <c r="AJ163" s="872"/>
      <c r="AK163" s="873"/>
      <c r="AL163" s="275"/>
      <c r="AM163"/>
      <c r="AN163" s="276"/>
      <c r="AO163" s="276"/>
      <c r="AP163" s="276"/>
      <c r="AQ163" s="276"/>
      <c r="AR163" s="276"/>
      <c r="AS163" s="276"/>
      <c r="AT163" s="276"/>
      <c r="AU163" s="276"/>
      <c r="AV163" s="276"/>
      <c r="AW163" s="276"/>
      <c r="AX163" s="276"/>
      <c r="AY163" s="276"/>
      <c r="AZ163" s="276"/>
      <c r="BA163" s="276"/>
    </row>
    <row r="164" spans="1:53" s="87" customFormat="1" ht="7.5" customHeight="1">
      <c r="A164" s="86"/>
      <c r="B164" s="101"/>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86"/>
      <c r="AM164"/>
      <c r="AN164" s="276"/>
      <c r="AO164" s="276"/>
      <c r="AP164" s="276"/>
      <c r="AQ164" s="276"/>
      <c r="AR164" s="276"/>
      <c r="AS164" s="276"/>
      <c r="AT164" s="276"/>
      <c r="AU164" s="276"/>
      <c r="AV164" s="276"/>
      <c r="AW164" s="276"/>
      <c r="AX164" s="276"/>
      <c r="AY164" s="276"/>
      <c r="AZ164" s="276"/>
      <c r="BA164" s="276"/>
    </row>
    <row r="165" spans="1:53" s="87" customFormat="1">
      <c r="A165" s="86"/>
      <c r="B165" s="277" t="s">
        <v>14</v>
      </c>
      <c r="C165" s="124" t="s">
        <v>17</v>
      </c>
      <c r="D165" s="101"/>
      <c r="E165" s="178"/>
      <c r="F165" s="101"/>
      <c r="G165" s="101"/>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02"/>
      <c r="AL165" s="86"/>
      <c r="AM165"/>
      <c r="AT165" s="92"/>
      <c r="AU165" s="92"/>
      <c r="AV165" s="92"/>
      <c r="AW165" s="92"/>
      <c r="AX165" s="92"/>
    </row>
    <row r="166" spans="1:53" ht="22.5" customHeight="1" thickBot="1">
      <c r="A166" s="82"/>
      <c r="B166" s="177" t="s">
        <v>14</v>
      </c>
      <c r="C166" s="836" t="s">
        <v>2183</v>
      </c>
      <c r="D166" s="836"/>
      <c r="E166" s="836"/>
      <c r="F166" s="836"/>
      <c r="G166" s="836"/>
      <c r="H166" s="836"/>
      <c r="I166" s="836"/>
      <c r="J166" s="836"/>
      <c r="K166" s="836"/>
      <c r="L166" s="836"/>
      <c r="M166" s="836"/>
      <c r="N166" s="836"/>
      <c r="O166" s="836"/>
      <c r="P166" s="836"/>
      <c r="Q166" s="836"/>
      <c r="R166" s="836"/>
      <c r="S166" s="836"/>
      <c r="T166" s="836"/>
      <c r="U166" s="836"/>
      <c r="V166" s="836"/>
      <c r="W166" s="836"/>
      <c r="X166" s="836"/>
      <c r="Y166" s="836"/>
      <c r="Z166" s="836"/>
      <c r="AA166" s="836"/>
      <c r="AB166" s="836"/>
      <c r="AC166" s="836"/>
      <c r="AD166" s="836"/>
      <c r="AE166" s="836"/>
      <c r="AF166" s="836"/>
      <c r="AG166" s="836"/>
      <c r="AH166" s="836"/>
      <c r="AI166" s="836"/>
      <c r="AJ166" s="836"/>
      <c r="AK166" s="836"/>
      <c r="AL166" s="82"/>
      <c r="AT166" s="93"/>
      <c r="AU166" s="93"/>
      <c r="AV166" s="93"/>
      <c r="AW166" s="93"/>
      <c r="AX166" s="93"/>
    </row>
    <row r="167" spans="1:53" s="87" customFormat="1" ht="15.75" customHeight="1" thickBot="1">
      <c r="A167" s="86"/>
      <c r="B167" s="101"/>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46" t="str">
        <f>IF(COUNTA(E171,H171,K171,T172,AA172)=5,"○","×")</f>
        <v>○</v>
      </c>
      <c r="AL167" s="86"/>
      <c r="AM167"/>
      <c r="AN167" s="276"/>
      <c r="AO167" s="276"/>
      <c r="AP167" s="276"/>
      <c r="AQ167" s="276"/>
      <c r="AR167" s="276"/>
      <c r="AS167" s="276"/>
      <c r="AT167" s="276"/>
      <c r="AU167" s="276"/>
      <c r="AV167" s="276"/>
      <c r="AW167" s="276"/>
      <c r="AX167" s="276"/>
      <c r="AY167" s="276"/>
      <c r="AZ167" s="276"/>
      <c r="BA167" s="276"/>
    </row>
    <row r="168" spans="1:53" ht="5.25" customHeight="1">
      <c r="A168" s="82"/>
      <c r="B168" s="278"/>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80"/>
      <c r="AL168" s="82"/>
      <c r="AY168" s="93"/>
    </row>
    <row r="169" spans="1:53" ht="67.5" customHeight="1">
      <c r="A169" s="82"/>
      <c r="B169" s="281" t="s">
        <v>46</v>
      </c>
      <c r="C169" s="835" t="s">
        <v>2167</v>
      </c>
      <c r="D169" s="835"/>
      <c r="E169" s="835"/>
      <c r="F169" s="835"/>
      <c r="G169" s="835"/>
      <c r="H169" s="835"/>
      <c r="I169" s="835"/>
      <c r="J169" s="835"/>
      <c r="K169" s="835"/>
      <c r="L169" s="835"/>
      <c r="M169" s="835"/>
      <c r="N169" s="835"/>
      <c r="O169" s="835"/>
      <c r="P169" s="835"/>
      <c r="Q169" s="835"/>
      <c r="R169" s="835"/>
      <c r="S169" s="835"/>
      <c r="T169" s="835"/>
      <c r="U169" s="835"/>
      <c r="V169" s="835"/>
      <c r="W169" s="835"/>
      <c r="X169" s="835"/>
      <c r="Y169" s="835"/>
      <c r="Z169" s="835"/>
      <c r="AA169" s="835"/>
      <c r="AB169" s="835"/>
      <c r="AC169" s="835"/>
      <c r="AD169" s="835"/>
      <c r="AE169" s="835"/>
      <c r="AF169" s="835"/>
      <c r="AG169" s="835"/>
      <c r="AH169" s="835"/>
      <c r="AI169" s="835"/>
      <c r="AJ169" s="835"/>
      <c r="AK169" s="282"/>
      <c r="AL169" s="82"/>
    </row>
    <row r="170" spans="1:53" ht="7.5" customHeight="1">
      <c r="A170" s="82"/>
      <c r="B170" s="281"/>
      <c r="C170" s="131"/>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2"/>
      <c r="AL170" s="82"/>
    </row>
    <row r="171" spans="1:53" s="289" customFormat="1" ht="19.5" customHeight="1">
      <c r="A171" s="284"/>
      <c r="B171" s="285"/>
      <c r="C171" s="286" t="s">
        <v>9</v>
      </c>
      <c r="D171" s="286"/>
      <c r="E171" s="858">
        <v>7</v>
      </c>
      <c r="F171" s="859"/>
      <c r="G171" s="286" t="s">
        <v>2</v>
      </c>
      <c r="H171" s="858">
        <v>7</v>
      </c>
      <c r="I171" s="859"/>
      <c r="J171" s="286" t="s">
        <v>3</v>
      </c>
      <c r="K171" s="858">
        <v>28</v>
      </c>
      <c r="L171" s="859"/>
      <c r="M171" s="286" t="s">
        <v>5</v>
      </c>
      <c r="N171" s="283"/>
      <c r="O171" s="860" t="s">
        <v>22</v>
      </c>
      <c r="P171" s="860"/>
      <c r="Q171" s="860"/>
      <c r="R171" s="852" t="str">
        <f>IF(H7="","",H7)</f>
        <v>サインズ株式会社</v>
      </c>
      <c r="S171" s="852"/>
      <c r="T171" s="852"/>
      <c r="U171" s="852"/>
      <c r="V171" s="852"/>
      <c r="W171" s="852"/>
      <c r="X171" s="852"/>
      <c r="Y171" s="852"/>
      <c r="Z171" s="852"/>
      <c r="AA171" s="852"/>
      <c r="AB171" s="852"/>
      <c r="AC171" s="852"/>
      <c r="AD171" s="852"/>
      <c r="AE171" s="852"/>
      <c r="AF171" s="852"/>
      <c r="AG171" s="852"/>
      <c r="AH171" s="852"/>
      <c r="AI171" s="852"/>
      <c r="AJ171" s="287"/>
      <c r="AK171" s="288"/>
      <c r="AL171" s="284"/>
      <c r="AM171"/>
    </row>
    <row r="172" spans="1:53" s="289" customFormat="1" ht="15.75" customHeight="1">
      <c r="A172" s="284"/>
      <c r="B172" s="285"/>
      <c r="C172" s="290"/>
      <c r="D172" s="286"/>
      <c r="E172" s="286"/>
      <c r="F172" s="286"/>
      <c r="G172" s="286"/>
      <c r="H172" s="286"/>
      <c r="I172" s="286"/>
      <c r="J172" s="286"/>
      <c r="K172" s="286"/>
      <c r="L172" s="286"/>
      <c r="M172" s="286"/>
      <c r="N172" s="286"/>
      <c r="O172" s="841" t="s">
        <v>74</v>
      </c>
      <c r="P172" s="841"/>
      <c r="Q172" s="841"/>
      <c r="R172" s="842" t="s">
        <v>32</v>
      </c>
      <c r="S172" s="842"/>
      <c r="T172" s="843" t="s">
        <v>2314</v>
      </c>
      <c r="U172" s="843"/>
      <c r="V172" s="843"/>
      <c r="W172" s="843"/>
      <c r="X172" s="843"/>
      <c r="Y172" s="857" t="s">
        <v>33</v>
      </c>
      <c r="Z172" s="857"/>
      <c r="AA172" s="843" t="s">
        <v>2315</v>
      </c>
      <c r="AB172" s="843"/>
      <c r="AC172" s="843"/>
      <c r="AD172" s="843"/>
      <c r="AE172" s="843"/>
      <c r="AF172" s="843"/>
      <c r="AG172" s="843"/>
      <c r="AH172" s="843"/>
      <c r="AI172" s="843"/>
      <c r="AJ172" s="290"/>
      <c r="AK172" s="291"/>
      <c r="AL172" s="284"/>
      <c r="AM172"/>
    </row>
    <row r="173" spans="1:53" ht="7.5" customHeight="1" thickBot="1">
      <c r="A173" s="82"/>
      <c r="B173" s="292"/>
      <c r="C173" s="293"/>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5"/>
      <c r="AL173" s="82"/>
    </row>
    <row r="174" spans="1:53" ht="7.5" customHeight="1">
      <c r="A174" s="82"/>
      <c r="B174" s="83"/>
      <c r="C174" s="286"/>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2"/>
    </row>
    <row r="175" spans="1:53" ht="15">
      <c r="A175" s="82"/>
      <c r="B175" s="296" t="s">
        <v>79</v>
      </c>
      <c r="C175" s="297"/>
      <c r="D175" s="86"/>
      <c r="E175" s="86"/>
      <c r="F175" s="85" t="s">
        <v>81</v>
      </c>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7" t="s">
        <v>69</v>
      </c>
      <c r="C176" s="143" t="s">
        <v>1952</v>
      </c>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row>
    <row r="177" spans="1:39">
      <c r="A177" s="82"/>
      <c r="B177" s="277" t="s">
        <v>14</v>
      </c>
      <c r="C177" s="143" t="s">
        <v>1951</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82"/>
    </row>
    <row r="178" spans="1:39" ht="8.25" customHeight="1">
      <c r="A178" s="82"/>
      <c r="B178" s="85"/>
      <c r="C178" s="297"/>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row>
    <row r="179" spans="1:39">
      <c r="A179" s="82"/>
      <c r="B179" s="834" t="s">
        <v>1953</v>
      </c>
      <c r="C179" s="834"/>
      <c r="D179" s="834"/>
      <c r="E179" s="834"/>
      <c r="F179" s="834"/>
      <c r="G179" s="834"/>
      <c r="H179" s="834"/>
      <c r="I179" s="834"/>
      <c r="J179" s="834"/>
      <c r="K179" s="834"/>
      <c r="L179" s="834"/>
      <c r="M179" s="834"/>
      <c r="N179" s="834"/>
      <c r="O179" s="834"/>
      <c r="P179" s="834"/>
      <c r="Q179" s="834"/>
      <c r="R179" s="834"/>
      <c r="S179" s="834"/>
      <c r="T179" s="834"/>
      <c r="U179" s="834"/>
      <c r="V179" s="834"/>
      <c r="W179" s="834"/>
      <c r="X179" s="834"/>
      <c r="Y179" s="834"/>
      <c r="Z179" s="834"/>
      <c r="AA179" s="834"/>
      <c r="AB179" s="834"/>
      <c r="AC179" s="834"/>
      <c r="AD179" s="834"/>
      <c r="AE179" s="834"/>
      <c r="AF179" s="834"/>
      <c r="AG179" s="834"/>
      <c r="AH179" s="834"/>
      <c r="AI179" s="834"/>
      <c r="AJ179" s="834"/>
      <c r="AK179" s="834"/>
      <c r="AL179" s="82"/>
    </row>
    <row r="180" spans="1:39">
      <c r="A180" s="82"/>
      <c r="B180" s="874" t="s">
        <v>83</v>
      </c>
      <c r="C180" s="650" t="s">
        <v>1957</v>
      </c>
      <c r="D180" s="651"/>
      <c r="E180" s="651"/>
      <c r="F180" s="651"/>
      <c r="G180" s="651"/>
      <c r="H180" s="651"/>
      <c r="I180" s="651"/>
      <c r="J180" s="651"/>
      <c r="K180" s="651"/>
      <c r="L180" s="651"/>
      <c r="M180" s="651"/>
      <c r="N180" s="651"/>
      <c r="O180" s="651"/>
      <c r="P180" s="651"/>
      <c r="Q180" s="651"/>
      <c r="R180" s="651"/>
      <c r="S180" s="651"/>
      <c r="T180" s="651"/>
      <c r="U180" s="651"/>
      <c r="V180" s="651"/>
      <c r="W180" s="651"/>
      <c r="X180" s="651"/>
      <c r="Y180" s="651"/>
      <c r="Z180" s="651"/>
      <c r="AA180" s="651"/>
      <c r="AB180" s="651"/>
      <c r="AC180" s="651"/>
      <c r="AD180" s="651"/>
      <c r="AE180" s="651"/>
      <c r="AF180" s="651"/>
      <c r="AG180" s="651"/>
      <c r="AH180" s="651"/>
      <c r="AI180" s="651"/>
      <c r="AJ180" s="876"/>
      <c r="AK180" s="298" t="str">
        <f>Y21</f>
        <v>○</v>
      </c>
      <c r="AL180" s="82"/>
    </row>
    <row r="181" spans="1:39">
      <c r="A181" s="82"/>
      <c r="B181" s="875"/>
      <c r="C181" s="861" t="s">
        <v>2059</v>
      </c>
      <c r="D181" s="862"/>
      <c r="E181" s="862"/>
      <c r="F181" s="862"/>
      <c r="G181" s="862"/>
      <c r="H181" s="862"/>
      <c r="I181" s="862"/>
      <c r="J181" s="862"/>
      <c r="K181" s="862"/>
      <c r="L181" s="862"/>
      <c r="M181" s="862"/>
      <c r="N181" s="862"/>
      <c r="O181" s="862"/>
      <c r="P181" s="862"/>
      <c r="Q181" s="862"/>
      <c r="R181" s="862"/>
      <c r="S181" s="862"/>
      <c r="T181" s="862"/>
      <c r="U181" s="862"/>
      <c r="V181" s="862"/>
      <c r="W181" s="862"/>
      <c r="X181" s="862"/>
      <c r="Y181" s="862"/>
      <c r="Z181" s="862"/>
      <c r="AA181" s="862"/>
      <c r="AB181" s="862"/>
      <c r="AC181" s="862"/>
      <c r="AD181" s="862"/>
      <c r="AE181" s="862"/>
      <c r="AF181" s="862"/>
      <c r="AG181" s="862"/>
      <c r="AH181" s="862"/>
      <c r="AI181" s="862"/>
      <c r="AJ181" s="863"/>
      <c r="AK181" s="298" t="str">
        <f>IF(Y25="○","○",IF(AA25="○","○",""))</f>
        <v>○</v>
      </c>
      <c r="AL181" s="82"/>
    </row>
    <row r="182" spans="1:39">
      <c r="A182" s="82"/>
      <c r="B182" s="299" t="s">
        <v>82</v>
      </c>
      <c r="C182" s="877" t="s">
        <v>1958</v>
      </c>
      <c r="D182" s="878"/>
      <c r="E182" s="878"/>
      <c r="F182" s="878"/>
      <c r="G182" s="878"/>
      <c r="H182" s="878"/>
      <c r="I182" s="878"/>
      <c r="J182" s="878"/>
      <c r="K182" s="878"/>
      <c r="L182" s="878"/>
      <c r="M182" s="878"/>
      <c r="N182" s="878"/>
      <c r="O182" s="878"/>
      <c r="P182" s="878"/>
      <c r="Q182" s="878"/>
      <c r="R182" s="878"/>
      <c r="S182" s="878"/>
      <c r="T182" s="878"/>
      <c r="U182" s="878"/>
      <c r="V182" s="878"/>
      <c r="W182" s="878"/>
      <c r="X182" s="878"/>
      <c r="Y182" s="878"/>
      <c r="Z182" s="878"/>
      <c r="AA182" s="878"/>
      <c r="AB182" s="878"/>
      <c r="AC182" s="878"/>
      <c r="AD182" s="878"/>
      <c r="AE182" s="878"/>
      <c r="AF182" s="878"/>
      <c r="AG182" s="878"/>
      <c r="AH182" s="878"/>
      <c r="AI182" s="878"/>
      <c r="AJ182" s="879"/>
      <c r="AK182" s="298" t="str">
        <f>Y36</f>
        <v>○</v>
      </c>
      <c r="AL182" s="82"/>
    </row>
    <row r="183" spans="1:39" ht="9"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row>
    <row r="184" spans="1:39">
      <c r="A184" s="82"/>
      <c r="B184" s="834" t="s">
        <v>1954</v>
      </c>
      <c r="C184" s="834"/>
      <c r="D184" s="834"/>
      <c r="E184" s="834"/>
      <c r="F184" s="834"/>
      <c r="G184" s="834"/>
      <c r="H184" s="834"/>
      <c r="I184" s="834"/>
      <c r="J184" s="834"/>
      <c r="K184" s="834"/>
      <c r="L184" s="834"/>
      <c r="M184" s="834"/>
      <c r="N184" s="834"/>
      <c r="O184" s="834"/>
      <c r="P184" s="834"/>
      <c r="Q184" s="834"/>
      <c r="R184" s="834"/>
      <c r="S184" s="834"/>
      <c r="T184" s="834"/>
      <c r="U184" s="834"/>
      <c r="V184" s="834"/>
      <c r="W184" s="834"/>
      <c r="X184" s="834"/>
      <c r="Y184" s="834"/>
      <c r="Z184" s="834"/>
      <c r="AA184" s="834"/>
      <c r="AB184" s="834"/>
      <c r="AC184" s="834"/>
      <c r="AD184" s="834"/>
      <c r="AE184" s="834"/>
      <c r="AF184" s="834"/>
      <c r="AG184" s="834"/>
      <c r="AH184" s="834"/>
      <c r="AI184" s="834"/>
      <c r="AJ184" s="834"/>
      <c r="AK184" s="834"/>
      <c r="AL184" s="82"/>
    </row>
    <row r="185" spans="1:39" ht="13.5" customHeight="1">
      <c r="A185" s="82"/>
      <c r="B185" s="300" t="s">
        <v>83</v>
      </c>
      <c r="C185" s="650" t="s">
        <v>1959</v>
      </c>
      <c r="D185" s="651"/>
      <c r="E185" s="651"/>
      <c r="F185" s="651"/>
      <c r="G185" s="651"/>
      <c r="H185" s="651"/>
      <c r="I185" s="652"/>
      <c r="J185" s="853" t="s">
        <v>1968</v>
      </c>
      <c r="K185" s="853"/>
      <c r="L185" s="853"/>
      <c r="M185" s="853"/>
      <c r="N185" s="853"/>
      <c r="O185" s="853"/>
      <c r="P185" s="853"/>
      <c r="Q185" s="853"/>
      <c r="R185" s="853"/>
      <c r="S185" s="853"/>
      <c r="T185" s="853"/>
      <c r="U185" s="853"/>
      <c r="V185" s="853"/>
      <c r="W185" s="853"/>
      <c r="X185" s="853"/>
      <c r="Y185" s="853"/>
      <c r="Z185" s="853"/>
      <c r="AA185" s="853"/>
      <c r="AB185" s="853"/>
      <c r="AC185" s="853"/>
      <c r="AD185" s="853"/>
      <c r="AE185" s="853"/>
      <c r="AF185" s="853"/>
      <c r="AG185" s="853"/>
      <c r="AH185" s="853"/>
      <c r="AI185" s="853"/>
      <c r="AJ185" s="854"/>
      <c r="AK185" s="298" t="str">
        <f>AH61</f>
        <v/>
      </c>
      <c r="AL185" s="82"/>
    </row>
    <row r="186" spans="1:39" ht="27.75" customHeight="1">
      <c r="A186" s="82"/>
      <c r="B186" s="869" t="s">
        <v>82</v>
      </c>
      <c r="C186" s="853" t="s">
        <v>1960</v>
      </c>
      <c r="D186" s="853"/>
      <c r="E186" s="853"/>
      <c r="F186" s="853"/>
      <c r="G186" s="853"/>
      <c r="H186" s="853"/>
      <c r="I186" s="853"/>
      <c r="J186" s="855" t="s">
        <v>1961</v>
      </c>
      <c r="K186" s="855"/>
      <c r="L186" s="855"/>
      <c r="M186" s="855"/>
      <c r="N186" s="855"/>
      <c r="O186" s="855"/>
      <c r="P186" s="855"/>
      <c r="Q186" s="855"/>
      <c r="R186" s="855"/>
      <c r="S186" s="855"/>
      <c r="T186" s="855"/>
      <c r="U186" s="855"/>
      <c r="V186" s="855"/>
      <c r="W186" s="855"/>
      <c r="X186" s="855"/>
      <c r="Y186" s="855"/>
      <c r="Z186" s="855"/>
      <c r="AA186" s="855"/>
      <c r="AB186" s="855"/>
      <c r="AC186" s="855"/>
      <c r="AD186" s="855"/>
      <c r="AE186" s="855"/>
      <c r="AF186" s="855"/>
      <c r="AG186" s="855"/>
      <c r="AH186" s="855"/>
      <c r="AI186" s="855"/>
      <c r="AJ186" s="856"/>
      <c r="AK186" s="298" t="str">
        <f>AB67</f>
        <v>○</v>
      </c>
      <c r="AL186" s="82"/>
    </row>
    <row r="187" spans="1:39" ht="27" customHeight="1">
      <c r="A187" s="82"/>
      <c r="B187" s="869"/>
      <c r="C187" s="853"/>
      <c r="D187" s="853"/>
      <c r="E187" s="853"/>
      <c r="F187" s="853"/>
      <c r="G187" s="853"/>
      <c r="H187" s="853"/>
      <c r="I187" s="853"/>
      <c r="J187" s="855" t="s">
        <v>1969</v>
      </c>
      <c r="K187" s="855"/>
      <c r="L187" s="855"/>
      <c r="M187" s="855"/>
      <c r="N187" s="855"/>
      <c r="O187" s="855"/>
      <c r="P187" s="855"/>
      <c r="Q187" s="855"/>
      <c r="R187" s="855"/>
      <c r="S187" s="855"/>
      <c r="T187" s="855"/>
      <c r="U187" s="855"/>
      <c r="V187" s="855"/>
      <c r="W187" s="855"/>
      <c r="X187" s="855"/>
      <c r="Y187" s="855"/>
      <c r="Z187" s="855"/>
      <c r="AA187" s="855"/>
      <c r="AB187" s="855"/>
      <c r="AC187" s="855"/>
      <c r="AD187" s="855"/>
      <c r="AE187" s="855"/>
      <c r="AF187" s="855"/>
      <c r="AG187" s="855"/>
      <c r="AH187" s="855"/>
      <c r="AI187" s="855"/>
      <c r="AJ187" s="856"/>
      <c r="AK187" s="298" t="str">
        <f>AC71</f>
        <v/>
      </c>
      <c r="AL187" s="82"/>
    </row>
    <row r="188" spans="1:39">
      <c r="A188" s="82"/>
      <c r="B188" s="869"/>
      <c r="C188" s="853"/>
      <c r="D188" s="853"/>
      <c r="E188" s="853"/>
      <c r="F188" s="853"/>
      <c r="G188" s="853"/>
      <c r="H188" s="853"/>
      <c r="I188" s="853"/>
      <c r="J188" s="853" t="s">
        <v>2186</v>
      </c>
      <c r="K188" s="853"/>
      <c r="L188" s="853"/>
      <c r="M188" s="853"/>
      <c r="N188" s="853"/>
      <c r="O188" s="853"/>
      <c r="P188" s="853"/>
      <c r="Q188" s="853"/>
      <c r="R188" s="853"/>
      <c r="S188" s="853"/>
      <c r="T188" s="853"/>
      <c r="U188" s="853"/>
      <c r="V188" s="853"/>
      <c r="W188" s="853"/>
      <c r="X188" s="853"/>
      <c r="Y188" s="853"/>
      <c r="Z188" s="853"/>
      <c r="AA188" s="853"/>
      <c r="AB188" s="853"/>
      <c r="AC188" s="853"/>
      <c r="AD188" s="853"/>
      <c r="AE188" s="853"/>
      <c r="AF188" s="853"/>
      <c r="AG188" s="853"/>
      <c r="AH188" s="853"/>
      <c r="AI188" s="853"/>
      <c r="AJ188" s="854"/>
      <c r="AK188" s="298" t="str">
        <f>AI74</f>
        <v/>
      </c>
      <c r="AL188" s="82"/>
    </row>
    <row r="189" spans="1:39">
      <c r="A189" s="82"/>
      <c r="B189" s="869"/>
      <c r="C189" s="853"/>
      <c r="D189" s="853"/>
      <c r="E189" s="853"/>
      <c r="F189" s="853"/>
      <c r="G189" s="853"/>
      <c r="H189" s="853"/>
      <c r="I189" s="853"/>
      <c r="J189" s="855" t="s">
        <v>1970</v>
      </c>
      <c r="K189" s="855"/>
      <c r="L189" s="855"/>
      <c r="M189" s="855"/>
      <c r="N189" s="855"/>
      <c r="O189" s="855"/>
      <c r="P189" s="855"/>
      <c r="Q189" s="855"/>
      <c r="R189" s="855"/>
      <c r="S189" s="855"/>
      <c r="T189" s="855"/>
      <c r="U189" s="855"/>
      <c r="V189" s="855"/>
      <c r="W189" s="855"/>
      <c r="X189" s="855"/>
      <c r="Y189" s="855"/>
      <c r="Z189" s="855"/>
      <c r="AA189" s="855"/>
      <c r="AB189" s="855"/>
      <c r="AC189" s="855"/>
      <c r="AD189" s="855"/>
      <c r="AE189" s="855"/>
      <c r="AF189" s="855"/>
      <c r="AG189" s="855"/>
      <c r="AH189" s="855"/>
      <c r="AI189" s="855"/>
      <c r="AJ189" s="856"/>
      <c r="AK189" s="298" t="str">
        <f>AI78</f>
        <v/>
      </c>
      <c r="AL189" s="82"/>
    </row>
    <row r="190" spans="1:39" ht="25.5" customHeight="1">
      <c r="A190" s="82"/>
      <c r="B190" s="869" t="s">
        <v>1980</v>
      </c>
      <c r="C190" s="825" t="s">
        <v>1963</v>
      </c>
      <c r="D190" s="825"/>
      <c r="E190" s="825"/>
      <c r="F190" s="825"/>
      <c r="G190" s="825"/>
      <c r="H190" s="825"/>
      <c r="I190" s="825"/>
      <c r="J190" s="826" t="s">
        <v>1978</v>
      </c>
      <c r="K190" s="826"/>
      <c r="L190" s="826"/>
      <c r="M190" s="826"/>
      <c r="N190" s="826"/>
      <c r="O190" s="826"/>
      <c r="P190" s="826"/>
      <c r="Q190" s="826"/>
      <c r="R190" s="826"/>
      <c r="S190" s="826"/>
      <c r="T190" s="826"/>
      <c r="U190" s="826"/>
      <c r="V190" s="826"/>
      <c r="W190" s="826"/>
      <c r="X190" s="826"/>
      <c r="Y190" s="826"/>
      <c r="Z190" s="826"/>
      <c r="AA190" s="826"/>
      <c r="AB190" s="826"/>
      <c r="AC190" s="826"/>
      <c r="AD190" s="826"/>
      <c r="AE190" s="826"/>
      <c r="AF190" s="826"/>
      <c r="AG190" s="826"/>
      <c r="AH190" s="826"/>
      <c r="AI190" s="826"/>
      <c r="AJ190" s="827"/>
      <c r="AK190" s="298" t="str">
        <f>IF(AM82=TRUE,"",IF(AI86="該当",IF(AND(T89="○",T95="○"),"○","×"),""))</f>
        <v/>
      </c>
      <c r="AL190" s="82"/>
      <c r="AM190" s="245"/>
    </row>
    <row r="191" spans="1:39" ht="25.5" customHeight="1">
      <c r="A191" s="82"/>
      <c r="B191" s="869"/>
      <c r="C191" s="825"/>
      <c r="D191" s="825"/>
      <c r="E191" s="825"/>
      <c r="F191" s="825"/>
      <c r="G191" s="825"/>
      <c r="H191" s="825"/>
      <c r="I191" s="825"/>
      <c r="J191" s="826" t="s">
        <v>1979</v>
      </c>
      <c r="K191" s="826"/>
      <c r="L191" s="826"/>
      <c r="M191" s="826"/>
      <c r="N191" s="826"/>
      <c r="O191" s="826"/>
      <c r="P191" s="826"/>
      <c r="Q191" s="826"/>
      <c r="R191" s="826"/>
      <c r="S191" s="826"/>
      <c r="T191" s="826"/>
      <c r="U191" s="826"/>
      <c r="V191" s="826"/>
      <c r="W191" s="826"/>
      <c r="X191" s="826"/>
      <c r="Y191" s="826"/>
      <c r="Z191" s="826"/>
      <c r="AA191" s="826"/>
      <c r="AB191" s="826"/>
      <c r="AC191" s="826"/>
      <c r="AD191" s="826"/>
      <c r="AE191" s="826"/>
      <c r="AF191" s="826"/>
      <c r="AG191" s="826"/>
      <c r="AH191" s="826"/>
      <c r="AI191" s="826"/>
      <c r="AJ191" s="827"/>
      <c r="AK191" s="298" t="str">
        <f>IF(AM82=TRUE,"",IF(AI86="該当",IF(OR(T89="○",T95="○"),"○","×"),""))</f>
        <v/>
      </c>
      <c r="AL191" s="82"/>
    </row>
    <row r="192" spans="1:39" ht="15" customHeight="1">
      <c r="A192" s="82"/>
      <c r="B192" s="301" t="s">
        <v>1962</v>
      </c>
      <c r="C192" s="825" t="s">
        <v>1964</v>
      </c>
      <c r="D192" s="825"/>
      <c r="E192" s="825"/>
      <c r="F192" s="825"/>
      <c r="G192" s="825"/>
      <c r="H192" s="825"/>
      <c r="I192" s="825"/>
      <c r="J192" s="826" t="s">
        <v>1976</v>
      </c>
      <c r="K192" s="826"/>
      <c r="L192" s="826"/>
      <c r="M192" s="826"/>
      <c r="N192" s="826"/>
      <c r="O192" s="826"/>
      <c r="P192" s="826"/>
      <c r="Q192" s="826"/>
      <c r="R192" s="826"/>
      <c r="S192" s="826"/>
      <c r="T192" s="826"/>
      <c r="U192" s="826"/>
      <c r="V192" s="826"/>
      <c r="W192" s="826"/>
      <c r="X192" s="826"/>
      <c r="Y192" s="826"/>
      <c r="Z192" s="826"/>
      <c r="AA192" s="826"/>
      <c r="AB192" s="826"/>
      <c r="AC192" s="826"/>
      <c r="AD192" s="826"/>
      <c r="AE192" s="826"/>
      <c r="AF192" s="826"/>
      <c r="AG192" s="826"/>
      <c r="AH192" s="826"/>
      <c r="AI192" s="826"/>
      <c r="AJ192" s="827"/>
      <c r="AK192" s="298" t="str">
        <f>S107</f>
        <v/>
      </c>
      <c r="AL192" s="82"/>
    </row>
    <row r="193" spans="1:38" ht="37.5" customHeight="1">
      <c r="A193" s="82"/>
      <c r="B193" s="301" t="s">
        <v>1981</v>
      </c>
      <c r="C193" s="825" t="s">
        <v>1965</v>
      </c>
      <c r="D193" s="825"/>
      <c r="E193" s="825"/>
      <c r="F193" s="825"/>
      <c r="G193" s="825"/>
      <c r="H193" s="825"/>
      <c r="I193" s="825"/>
      <c r="J193" s="826" t="s">
        <v>1977</v>
      </c>
      <c r="K193" s="826"/>
      <c r="L193" s="826"/>
      <c r="M193" s="826"/>
      <c r="N193" s="826"/>
      <c r="O193" s="826"/>
      <c r="P193" s="826"/>
      <c r="Q193" s="826"/>
      <c r="R193" s="826"/>
      <c r="S193" s="826"/>
      <c r="T193" s="826"/>
      <c r="U193" s="826"/>
      <c r="V193" s="826"/>
      <c r="W193" s="826"/>
      <c r="X193" s="826"/>
      <c r="Y193" s="826"/>
      <c r="Z193" s="826"/>
      <c r="AA193" s="826"/>
      <c r="AB193" s="826"/>
      <c r="AC193" s="826"/>
      <c r="AD193" s="826"/>
      <c r="AE193" s="826"/>
      <c r="AF193" s="826"/>
      <c r="AG193" s="826"/>
      <c r="AH193" s="826"/>
      <c r="AI193" s="826"/>
      <c r="AJ193" s="827"/>
      <c r="AK193" s="298" t="str">
        <f>IF(OR(AND(S117&lt;&gt;"×",S118&lt;&gt;"×",S119&lt;&gt;"×"),AK121="○"),"○","×")</f>
        <v>○</v>
      </c>
      <c r="AL193" s="82"/>
    </row>
    <row r="194" spans="1:38">
      <c r="A194" s="82"/>
      <c r="B194" s="302" t="s">
        <v>1982</v>
      </c>
      <c r="C194" s="850" t="s">
        <v>1966</v>
      </c>
      <c r="D194" s="850"/>
      <c r="E194" s="850"/>
      <c r="F194" s="850"/>
      <c r="G194" s="850"/>
      <c r="H194" s="850"/>
      <c r="I194" s="850"/>
      <c r="J194" s="850" t="s">
        <v>1967</v>
      </c>
      <c r="K194" s="850"/>
      <c r="L194" s="850"/>
      <c r="M194" s="850"/>
      <c r="N194" s="850"/>
      <c r="O194" s="850"/>
      <c r="P194" s="850"/>
      <c r="Q194" s="850"/>
      <c r="R194" s="850"/>
      <c r="S194" s="850"/>
      <c r="T194" s="850"/>
      <c r="U194" s="850"/>
      <c r="V194" s="850"/>
      <c r="W194" s="850"/>
      <c r="X194" s="850"/>
      <c r="Y194" s="850"/>
      <c r="Z194" s="850"/>
      <c r="AA194" s="850"/>
      <c r="AB194" s="850"/>
      <c r="AC194" s="850"/>
      <c r="AD194" s="850"/>
      <c r="AE194" s="850"/>
      <c r="AF194" s="850"/>
      <c r="AG194" s="850"/>
      <c r="AH194" s="850"/>
      <c r="AI194" s="850"/>
      <c r="AJ194" s="851"/>
      <c r="AK194" s="303" t="str">
        <f>AK135</f>
        <v>○</v>
      </c>
      <c r="AL194" s="82"/>
    </row>
    <row r="195" spans="1:38">
      <c r="A195" s="82"/>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82"/>
    </row>
    <row r="196" spans="1:38">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c r="AK196" s="304"/>
    </row>
    <row r="197" spans="1:38">
      <c r="B197" s="304"/>
      <c r="C197" s="304"/>
      <c r="D197" s="304"/>
      <c r="E197" s="304"/>
      <c r="F197" s="304"/>
      <c r="G197" s="304"/>
      <c r="H197" s="304"/>
      <c r="I197" s="304"/>
      <c r="J197" s="304"/>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c r="AK197" s="304"/>
    </row>
    <row r="198" spans="1:38">
      <c r="B198" s="304"/>
      <c r="C198" s="304"/>
      <c r="D198" s="304"/>
      <c r="E198" s="304"/>
      <c r="F198" s="304"/>
      <c r="G198" s="304"/>
      <c r="H198" s="304"/>
      <c r="I198" s="304"/>
      <c r="J198" s="304"/>
      <c r="K198" s="304"/>
      <c r="L198" s="304"/>
      <c r="M198" s="304"/>
      <c r="N198" s="304"/>
      <c r="O198" s="304"/>
      <c r="P198" s="304"/>
      <c r="Q198" s="304"/>
      <c r="R198" s="304"/>
      <c r="S198" s="304"/>
      <c r="T198" s="304"/>
      <c r="U198" s="304"/>
      <c r="V198" s="304"/>
      <c r="W198" s="304"/>
      <c r="X198" s="304"/>
      <c r="Y198" s="304"/>
      <c r="Z198" s="304"/>
      <c r="AA198" s="304"/>
      <c r="AB198" s="304"/>
      <c r="AC198" s="304"/>
      <c r="AD198" s="304"/>
      <c r="AE198" s="304"/>
      <c r="AF198" s="304"/>
      <c r="AG198" s="304"/>
      <c r="AH198" s="304"/>
      <c r="AI198" s="304"/>
      <c r="AJ198" s="304"/>
      <c r="AK198" s="304"/>
    </row>
    <row r="199" spans="1:38">
      <c r="B199" s="304"/>
      <c r="C199" s="304"/>
      <c r="D199" s="304"/>
      <c r="E199" s="304"/>
      <c r="F199" s="304"/>
      <c r="G199" s="304"/>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304"/>
      <c r="AE199" s="304"/>
      <c r="AF199" s="304"/>
      <c r="AG199" s="304"/>
      <c r="AH199" s="304"/>
      <c r="AI199" s="304"/>
      <c r="AJ199" s="304"/>
      <c r="AK199" s="304"/>
    </row>
    <row r="200" spans="1:38">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row>
    <row r="201" spans="1:38">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row>
    <row r="202" spans="1:38">
      <c r="B202" s="304"/>
      <c r="C202" s="304"/>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4"/>
    </row>
    <row r="203" spans="1:38">
      <c r="B203" s="304"/>
      <c r="C203" s="304"/>
      <c r="D203" s="304"/>
      <c r="E203" s="304"/>
      <c r="F203" s="304"/>
      <c r="G203" s="304"/>
      <c r="H203" s="304"/>
      <c r="I203" s="304"/>
      <c r="J203" s="304"/>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4"/>
    </row>
    <row r="204" spans="1:38">
      <c r="B204" s="304"/>
      <c r="C204" s="304"/>
      <c r="D204" s="304"/>
      <c r="E204" s="304"/>
      <c r="F204" s="304"/>
      <c r="G204" s="304"/>
      <c r="H204" s="304"/>
      <c r="I204" s="304"/>
      <c r="J204" s="304"/>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4"/>
    </row>
    <row r="205" spans="1:38">
      <c r="B205" s="304"/>
      <c r="C205" s="304"/>
      <c r="D205" s="304"/>
      <c r="E205" s="304"/>
      <c r="F205" s="304"/>
      <c r="G205" s="304"/>
      <c r="H205" s="304"/>
      <c r="I205" s="304"/>
      <c r="J205" s="304"/>
      <c r="K205" s="304"/>
      <c r="L205" s="304"/>
      <c r="M205" s="304"/>
      <c r="N205" s="304"/>
      <c r="O205" s="304"/>
      <c r="P205" s="304"/>
      <c r="Q205" s="304"/>
      <c r="R205" s="304"/>
      <c r="S205" s="304"/>
      <c r="T205" s="304"/>
      <c r="U205" s="304"/>
      <c r="V205" s="304"/>
      <c r="W205" s="304"/>
      <c r="X205" s="304"/>
      <c r="Y205" s="304"/>
      <c r="Z205" s="304"/>
      <c r="AA205" s="304"/>
      <c r="AB205" s="304"/>
      <c r="AC205" s="304"/>
      <c r="AD205" s="304"/>
      <c r="AE205" s="304"/>
      <c r="AF205" s="304"/>
      <c r="AG205" s="304"/>
      <c r="AH205" s="304"/>
      <c r="AI205" s="304"/>
      <c r="AJ205" s="304"/>
      <c r="AK205" s="304"/>
    </row>
    <row r="206" spans="1:38">
      <c r="B206" s="304"/>
      <c r="C206" s="304"/>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row>
    <row r="207" spans="1:38">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c r="AK207" s="304"/>
    </row>
    <row r="208" spans="1:38">
      <c r="B208" s="304"/>
      <c r="C208" s="304"/>
      <c r="D208" s="304"/>
      <c r="E208" s="304"/>
      <c r="F208" s="304"/>
      <c r="G208" s="304"/>
      <c r="H208" s="304"/>
      <c r="I208" s="304"/>
      <c r="J208" s="304"/>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row>
    <row r="209" spans="2:37">
      <c r="B209" s="304"/>
      <c r="C209" s="304"/>
      <c r="D209" s="304"/>
      <c r="E209" s="304"/>
      <c r="F209" s="304"/>
      <c r="G209" s="304"/>
      <c r="H209" s="304"/>
      <c r="I209" s="304"/>
      <c r="J209" s="304"/>
      <c r="K209" s="304"/>
      <c r="L209" s="304"/>
      <c r="M209" s="304"/>
      <c r="N209" s="304"/>
      <c r="O209" s="304"/>
      <c r="P209" s="304"/>
      <c r="Q209" s="304"/>
      <c r="R209" s="304"/>
      <c r="S209" s="304"/>
      <c r="T209" s="304"/>
      <c r="U209" s="304"/>
      <c r="V209" s="304"/>
      <c r="W209" s="304"/>
      <c r="X209" s="304"/>
      <c r="Y209" s="304"/>
      <c r="Z209" s="304"/>
      <c r="AA209" s="304"/>
      <c r="AB209" s="304"/>
      <c r="AC209" s="304"/>
      <c r="AD209" s="304"/>
      <c r="AE209" s="304"/>
      <c r="AF209" s="304"/>
      <c r="AG209" s="304"/>
      <c r="AH209" s="304"/>
      <c r="AI209" s="304"/>
      <c r="AJ209" s="304"/>
      <c r="AK209" s="304"/>
    </row>
    <row r="210" spans="2:37">
      <c r="C210" s="304"/>
    </row>
  </sheetData>
  <sheetProtection sheet="1"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124</xdr:row>
                    <xdr:rowOff>330200</xdr:rowOff>
                  </from>
                  <to>
                    <xdr:col>2</xdr:col>
                    <xdr:colOff>25400</xdr:colOff>
                    <xdr:row>127</xdr:row>
                    <xdr:rowOff>25400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87</xdr:row>
                    <xdr:rowOff>203200</xdr:rowOff>
                  </from>
                  <to>
                    <xdr:col>3</xdr:col>
                    <xdr:colOff>177800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94</xdr:row>
                    <xdr:rowOff>25400</xdr:rowOff>
                  </from>
                  <to>
                    <xdr:col>3</xdr:col>
                    <xdr:colOff>177800</xdr:colOff>
                    <xdr:row>94</xdr:row>
                    <xdr:rowOff>254000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279400</xdr:rowOff>
                  </from>
                  <to>
                    <xdr:col>8</xdr:col>
                    <xdr:colOff>76200</xdr:colOff>
                    <xdr:row>97</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241300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88900</xdr:colOff>
                    <xdr:row>102</xdr:row>
                    <xdr:rowOff>25400</xdr:rowOff>
                  </from>
                  <to>
                    <xdr:col>14</xdr:col>
                    <xdr:colOff>0</xdr:colOff>
                    <xdr:row>103</xdr:row>
                    <xdr:rowOff>25400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101600</xdr:colOff>
                    <xdr:row>105</xdr:row>
                    <xdr:rowOff>190500</xdr:rowOff>
                  </from>
                  <to>
                    <xdr:col>2</xdr:col>
                    <xdr:colOff>177800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63500</xdr:rowOff>
                  </from>
                  <to>
                    <xdr:col>7</xdr:col>
                    <xdr:colOff>76200</xdr:colOff>
                    <xdr:row>108</xdr:row>
                    <xdr:rowOff>292100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203200</xdr:colOff>
                    <xdr:row>109</xdr:row>
                    <xdr:rowOff>139700</xdr:rowOff>
                  </from>
                  <to>
                    <xdr:col>7</xdr:col>
                    <xdr:colOff>76200</xdr:colOff>
                    <xdr:row>109</xdr:row>
                    <xdr:rowOff>368300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203200</xdr:colOff>
                    <xdr:row>110</xdr:row>
                    <xdr:rowOff>127000</xdr:rowOff>
                  </from>
                  <to>
                    <xdr:col>7</xdr:col>
                    <xdr:colOff>63500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215900</xdr:colOff>
                    <xdr:row>121</xdr:row>
                    <xdr:rowOff>215900</xdr:rowOff>
                  </from>
                  <to>
                    <xdr:col>3</xdr:col>
                    <xdr:colOff>63500</xdr:colOff>
                    <xdr:row>123</xdr:row>
                    <xdr:rowOff>25400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215900</xdr:colOff>
                    <xdr:row>122</xdr:row>
                    <xdr:rowOff>190500</xdr:rowOff>
                  </from>
                  <to>
                    <xdr:col>3</xdr:col>
                    <xdr:colOff>63500</xdr:colOff>
                    <xdr:row>124</xdr:row>
                    <xdr:rowOff>25400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215900</xdr:colOff>
                    <xdr:row>124</xdr:row>
                    <xdr:rowOff>50800</xdr:rowOff>
                  </from>
                  <to>
                    <xdr:col>3</xdr:col>
                    <xdr:colOff>63500</xdr:colOff>
                    <xdr:row>124</xdr:row>
                    <xdr:rowOff>292100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215900</xdr:colOff>
                    <xdr:row>124</xdr:row>
                    <xdr:rowOff>330200</xdr:rowOff>
                  </from>
                  <to>
                    <xdr:col>3</xdr:col>
                    <xdr:colOff>63500</xdr:colOff>
                    <xdr:row>125</xdr:row>
                    <xdr:rowOff>215900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203200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88900</xdr:colOff>
                    <xdr:row>66</xdr:row>
                    <xdr:rowOff>12700</xdr:rowOff>
                  </from>
                  <to>
                    <xdr:col>3</xdr:col>
                    <xdr:colOff>177800</xdr:colOff>
                    <xdr:row>66</xdr:row>
                    <xdr:rowOff>254000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215900</xdr:rowOff>
                  </from>
                  <to>
                    <xdr:col>6</xdr:col>
                    <xdr:colOff>88900</xdr:colOff>
                    <xdr:row>29</xdr:row>
                    <xdr:rowOff>12700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215900</xdr:rowOff>
                  </from>
                  <to>
                    <xdr:col>6</xdr:col>
                    <xdr:colOff>88900</xdr:colOff>
                    <xdr:row>30</xdr:row>
                    <xdr:rowOff>12700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165100</xdr:rowOff>
                  </from>
                  <to>
                    <xdr:col>6</xdr:col>
                    <xdr:colOff>0</xdr:colOff>
                    <xdr:row>137</xdr:row>
                    <xdr:rowOff>25400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25400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25400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25400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241300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292100</xdr:rowOff>
                  </from>
                  <to>
                    <xdr:col>6</xdr:col>
                    <xdr:colOff>0</xdr:colOff>
                    <xdr:row>141</xdr:row>
                    <xdr:rowOff>25400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139700</xdr:rowOff>
                  </from>
                  <to>
                    <xdr:col>6</xdr:col>
                    <xdr:colOff>0</xdr:colOff>
                    <xdr:row>142</xdr:row>
                    <xdr:rowOff>25400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165100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177800</xdr:rowOff>
                  </from>
                  <to>
                    <xdr:col>6</xdr:col>
                    <xdr:colOff>0</xdr:colOff>
                    <xdr:row>144</xdr:row>
                    <xdr:rowOff>50800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25400</xdr:rowOff>
                  </from>
                  <to>
                    <xdr:col>6</xdr:col>
                    <xdr:colOff>0</xdr:colOff>
                    <xdr:row>144</xdr:row>
                    <xdr:rowOff>241300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25400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25400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25400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25400</xdr:rowOff>
                  </from>
                  <to>
                    <xdr:col>6</xdr:col>
                    <xdr:colOff>0</xdr:colOff>
                    <xdr:row>148</xdr:row>
                    <xdr:rowOff>241300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254000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165100</xdr:rowOff>
                  </from>
                  <to>
                    <xdr:col>6</xdr:col>
                    <xdr:colOff>0</xdr:colOff>
                    <xdr:row>151</xdr:row>
                    <xdr:rowOff>50800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165100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177800</xdr:rowOff>
                  </from>
                  <to>
                    <xdr:col>6</xdr:col>
                    <xdr:colOff>0</xdr:colOff>
                    <xdr:row>153</xdr:row>
                    <xdr:rowOff>50800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25400</xdr:rowOff>
                  </from>
                  <to>
                    <xdr:col>6</xdr:col>
                    <xdr:colOff>0</xdr:colOff>
                    <xdr:row>153</xdr:row>
                    <xdr:rowOff>215900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254000</xdr:rowOff>
                  </from>
                  <to>
                    <xdr:col>6</xdr:col>
                    <xdr:colOff>0</xdr:colOff>
                    <xdr:row>155</xdr:row>
                    <xdr:rowOff>25400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139700</xdr:rowOff>
                  </from>
                  <to>
                    <xdr:col>6</xdr:col>
                    <xdr:colOff>0</xdr:colOff>
                    <xdr:row>156</xdr:row>
                    <xdr:rowOff>25400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139700</xdr:rowOff>
                  </from>
                  <to>
                    <xdr:col>6</xdr:col>
                    <xdr:colOff>0</xdr:colOff>
                    <xdr:row>157</xdr:row>
                    <xdr:rowOff>25400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139700</xdr:rowOff>
                  </from>
                  <to>
                    <xdr:col>6</xdr:col>
                    <xdr:colOff>0</xdr:colOff>
                    <xdr:row>157</xdr:row>
                    <xdr:rowOff>25400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139700</xdr:rowOff>
                  </from>
                  <to>
                    <xdr:col>6</xdr:col>
                    <xdr:colOff>0</xdr:colOff>
                    <xdr:row>158</xdr:row>
                    <xdr:rowOff>25400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139700</xdr:rowOff>
                  </from>
                  <to>
                    <xdr:col>6</xdr:col>
                    <xdr:colOff>0</xdr:colOff>
                    <xdr:row>159</xdr:row>
                    <xdr:rowOff>25400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139700</xdr:rowOff>
                  </from>
                  <to>
                    <xdr:col>6</xdr:col>
                    <xdr:colOff>0</xdr:colOff>
                    <xdr:row>160</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A13" zoomScale="80" zoomScaleNormal="120" zoomScaleSheetLayoutView="80" workbookViewId="0">
      <selection activeCell="X21" sqref="X21:Y21"/>
    </sheetView>
  </sheetViews>
  <sheetFormatPr baseColWidth="10" defaultColWidth="9" defaultRowHeight="14"/>
  <cols>
    <col min="1" max="1" width="5.1640625" customWidth="1"/>
    <col min="2" max="9" width="1.5" customWidth="1"/>
    <col min="10" max="10" width="17.83203125" customWidth="1"/>
    <col min="11" max="11" width="8.83203125" customWidth="1"/>
    <col min="12" max="12" width="10.1640625" customWidth="1"/>
    <col min="13" max="13" width="20" customWidth="1"/>
    <col min="14" max="14" width="19.5" customWidth="1"/>
    <col min="15" max="15" width="10.1640625" customWidth="1"/>
    <col min="16" max="16" width="12.1640625" customWidth="1"/>
    <col min="17" max="17" width="10.1640625" customWidth="1"/>
    <col min="18" max="18" width="10" customWidth="1"/>
    <col min="19" max="20" width="11.1640625" customWidth="1"/>
    <col min="21" max="21" width="12.5" customWidth="1"/>
    <col min="22" max="22" width="11.1640625" customWidth="1"/>
    <col min="23" max="23" width="10.1640625" customWidth="1"/>
    <col min="24" max="24" width="4.83203125" customWidth="1"/>
    <col min="25" max="25" width="5.33203125" customWidth="1"/>
    <col min="26" max="26" width="11" customWidth="1"/>
    <col min="27" max="27" width="11.83203125" customWidth="1"/>
    <col min="28" max="28" width="10.83203125" customWidth="1"/>
    <col min="29" max="29" width="7.5" style="82" customWidth="1"/>
    <col min="30" max="30" width="31.1640625" hidden="1" customWidth="1"/>
    <col min="31" max="33" width="28.33203125" hidden="1" customWidth="1"/>
    <col min="34" max="16384" width="9" style="332"/>
  </cols>
  <sheetData>
    <row r="1" spans="1:33" ht="27" customHeight="1">
      <c r="A1" s="329" t="s">
        <v>2011</v>
      </c>
      <c r="B1" s="330"/>
      <c r="C1" s="83"/>
      <c r="D1" s="83"/>
      <c r="E1" s="83"/>
      <c r="F1" s="83"/>
      <c r="G1" s="83"/>
      <c r="H1" s="83"/>
      <c r="I1" s="83"/>
      <c r="J1" s="83"/>
      <c r="K1" s="83"/>
      <c r="L1" s="83"/>
      <c r="M1" s="83"/>
      <c r="N1" s="83"/>
      <c r="O1" s="83"/>
      <c r="P1" s="83"/>
      <c r="Q1" s="83"/>
      <c r="R1" s="83"/>
      <c r="S1" s="83"/>
      <c r="T1" s="83"/>
      <c r="U1" s="83"/>
      <c r="V1" s="83"/>
      <c r="W1" s="83"/>
      <c r="X1" s="83"/>
      <c r="Y1" s="83"/>
      <c r="Z1" s="83"/>
      <c r="AA1" s="331" t="s">
        <v>16</v>
      </c>
      <c r="AB1" s="912" t="str">
        <f>IF(基本情報入力シート!C32="","",基本情報入力シート!C32)</f>
        <v>愛知県</v>
      </c>
      <c r="AC1" s="912"/>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19" t="s">
        <v>22</v>
      </c>
      <c r="B3" s="919"/>
      <c r="C3" s="919"/>
      <c r="D3" s="919"/>
      <c r="E3" s="920"/>
      <c r="F3" s="958" t="str">
        <f>IF(基本情報入力シート!M37="","",基本情報入力シート!M37)</f>
        <v>サインズ株式会社</v>
      </c>
      <c r="G3" s="959"/>
      <c r="H3" s="959"/>
      <c r="I3" s="959"/>
      <c r="J3" s="959"/>
      <c r="K3" s="959"/>
      <c r="L3" s="959"/>
      <c r="M3" s="960"/>
      <c r="N3" s="82"/>
      <c r="O3" s="82"/>
      <c r="P3" s="82"/>
      <c r="Q3" s="82"/>
      <c r="R3" s="82"/>
      <c r="S3" s="82"/>
      <c r="T3" s="83"/>
      <c r="U3" s="83"/>
      <c r="V3" s="83"/>
      <c r="W3" s="83"/>
      <c r="X3" s="83"/>
      <c r="Y3" s="83"/>
      <c r="Z3" s="83"/>
      <c r="AA3" s="83"/>
      <c r="AB3" s="83"/>
      <c r="AC3" s="83"/>
    </row>
    <row r="4" spans="1:33" ht="21" customHeight="1" thickBot="1">
      <c r="A4" s="333"/>
      <c r="B4" s="333"/>
      <c r="C4" s="333"/>
      <c r="D4" s="334"/>
      <c r="E4" s="334"/>
      <c r="F4" s="334"/>
      <c r="G4" s="334"/>
      <c r="H4" s="334"/>
      <c r="I4" s="334"/>
      <c r="J4" s="334"/>
      <c r="K4" s="334"/>
      <c r="L4" s="334"/>
      <c r="M4" s="83"/>
      <c r="N4" s="83"/>
      <c r="O4" s="83"/>
      <c r="P4" s="83"/>
      <c r="Q4" s="83"/>
      <c r="R4" s="83"/>
      <c r="S4" s="83"/>
      <c r="T4" s="83"/>
      <c r="U4" s="82"/>
      <c r="V4" s="82"/>
      <c r="W4" s="82"/>
      <c r="X4" s="82"/>
      <c r="Y4" s="82"/>
      <c r="Z4" s="82"/>
      <c r="AA4" s="82"/>
      <c r="AB4" s="82"/>
      <c r="AC4" s="83"/>
    </row>
    <row r="5" spans="1:33" ht="25.5" customHeight="1">
      <c r="A5" s="83"/>
      <c r="B5" s="948" t="s">
        <v>1935</v>
      </c>
      <c r="C5" s="948"/>
      <c r="D5" s="948"/>
      <c r="E5" s="948"/>
      <c r="F5" s="948"/>
      <c r="G5" s="948"/>
      <c r="H5" s="948"/>
      <c r="I5" s="948"/>
      <c r="J5" s="948"/>
      <c r="K5" s="948"/>
      <c r="L5" s="948"/>
      <c r="M5" s="949"/>
      <c r="N5" s="335">
        <f>IFERROR(SUM(S$16:S$1048576),"")</f>
        <v>300295</v>
      </c>
      <c r="O5" s="336" t="s">
        <v>4</v>
      </c>
      <c r="P5" s="83"/>
      <c r="Q5" s="83"/>
      <c r="R5" s="82"/>
      <c r="S5" s="83"/>
      <c r="T5" s="83"/>
      <c r="U5" s="82"/>
      <c r="V5" s="82"/>
      <c r="W5" s="82"/>
      <c r="X5" s="82"/>
      <c r="Y5" s="82"/>
      <c r="Z5" s="82"/>
      <c r="AA5" s="82"/>
      <c r="AB5" s="82"/>
      <c r="AC5" s="83"/>
      <c r="AE5" s="337" t="str">
        <f>IF((COUNTIF(R:R,"処遇加算Ⅰ")+COUNTIF(R:R,"処遇加算Ⅱ"))&gt;=1,"処遇加算Ⅰ・Ⅱあり","処遇加算Ⅰ・Ⅱなし")</f>
        <v>処遇加算Ⅰ・Ⅱあり</v>
      </c>
      <c r="AF5" s="337" t="str">
        <f>IF(COUNTIFS(Q:Q,"ベア加算なし",Z:Z,"ベア加算")&gt;=1,"新規ベア加算あり","")</f>
        <v/>
      </c>
    </row>
    <row r="6" spans="1:33" ht="25.5" customHeight="1">
      <c r="A6" s="83"/>
      <c r="B6" s="948" t="s">
        <v>1934</v>
      </c>
      <c r="C6" s="948"/>
      <c r="D6" s="948"/>
      <c r="E6" s="948"/>
      <c r="F6" s="948"/>
      <c r="G6" s="948"/>
      <c r="H6" s="948"/>
      <c r="I6" s="948"/>
      <c r="J6" s="948"/>
      <c r="K6" s="948"/>
      <c r="L6" s="948"/>
      <c r="M6" s="949"/>
      <c r="N6" s="338">
        <f>IFERROR(SUM(V:V),"")-SUM(V8:V9)</f>
        <v>94507</v>
      </c>
      <c r="O6" s="336" t="s">
        <v>4</v>
      </c>
      <c r="P6" s="83"/>
      <c r="Q6" s="83"/>
      <c r="R6" s="82"/>
      <c r="S6" s="82"/>
      <c r="T6" s="82"/>
      <c r="U6" s="82"/>
      <c r="V6" s="82"/>
      <c r="W6" s="82"/>
      <c r="X6" s="82"/>
      <c r="Y6" s="82"/>
      <c r="Z6" s="82"/>
      <c r="AA6" s="82"/>
      <c r="AE6" s="337" t="str">
        <f>IF(COUNTIF(R:R,"処遇加算Ⅰ")&gt;=1,"処遇加算Ⅰあり","処遇加算Ⅰなし")</f>
        <v>処遇加算Ⅰあり</v>
      </c>
      <c r="AF6" s="337" t="str">
        <f>IF(COUNTIFS(Q:Q,"ベア加算",Z:Z,"ベア加算")&gt;=1,"継続ベア加算あり","継続ベア加算なし")</f>
        <v>継続ベア加算あり</v>
      </c>
    </row>
    <row r="7" spans="1:33" ht="25.5" customHeight="1" thickBot="1">
      <c r="A7" s="83"/>
      <c r="B7" s="947" t="s">
        <v>1933</v>
      </c>
      <c r="C7" s="947"/>
      <c r="D7" s="921"/>
      <c r="E7" s="921"/>
      <c r="F7" s="921"/>
      <c r="G7" s="921"/>
      <c r="H7" s="921"/>
      <c r="I7" s="921"/>
      <c r="J7" s="921"/>
      <c r="K7" s="921"/>
      <c r="L7" s="921"/>
      <c r="M7" s="922"/>
      <c r="N7" s="338">
        <f>IFERROR(SUM(AA$16:AA$1048576),"")</f>
        <v>72298</v>
      </c>
      <c r="O7" s="336" t="s">
        <v>4</v>
      </c>
      <c r="P7" s="83"/>
      <c r="Q7" s="83"/>
      <c r="R7" s="131" t="s">
        <v>1947</v>
      </c>
      <c r="S7" s="83"/>
      <c r="T7" s="82"/>
      <c r="U7" s="82"/>
      <c r="V7" s="83"/>
      <c r="W7" s="83"/>
      <c r="X7" s="83"/>
      <c r="Y7" s="82"/>
      <c r="Z7" s="82"/>
      <c r="AA7" s="82"/>
      <c r="AB7" s="83"/>
      <c r="AE7" s="337" t="str">
        <f>IF((COUNTIF(U$16:U$115,"特定加算Ⅰ")+COUNTIF(U$16:U$1048576,"特定加算Ⅱ"))&gt;=1,"特定加算あり","特定加算なし")</f>
        <v>特定加算あり</v>
      </c>
      <c r="AF7" s="337"/>
    </row>
    <row r="8" spans="1:33" ht="25.5" customHeight="1">
      <c r="A8" s="83"/>
      <c r="B8" s="924"/>
      <c r="C8" s="925"/>
      <c r="D8" s="921" t="s">
        <v>1996</v>
      </c>
      <c r="E8" s="921"/>
      <c r="F8" s="921"/>
      <c r="G8" s="921"/>
      <c r="H8" s="921"/>
      <c r="I8" s="921"/>
      <c r="J8" s="921"/>
      <c r="K8" s="921"/>
      <c r="L8" s="921"/>
      <c r="M8" s="922"/>
      <c r="N8" s="339">
        <f>IFERROR(SUMIFS(AB$16:AB$1048576,Q$16:Q$1048576,"ベア加算なし",Z$16:Z$1048576,"ベア加算"),"")</f>
        <v>0</v>
      </c>
      <c r="O8" s="336" t="s">
        <v>4</v>
      </c>
      <c r="P8" s="83"/>
      <c r="Q8" s="83"/>
      <c r="R8" s="923" t="s">
        <v>2007</v>
      </c>
      <c r="S8" s="923" t="s">
        <v>1943</v>
      </c>
      <c r="T8" s="923"/>
      <c r="U8" s="971"/>
      <c r="V8" s="340">
        <f>SUM(W$16:W$115)</f>
        <v>1</v>
      </c>
      <c r="W8" s="969" t="str">
        <f>IF(AE7="特定加算なし","",IF(V8&gt;=V9,"○","×"))</f>
        <v>○</v>
      </c>
      <c r="X8" s="967" t="s">
        <v>1944</v>
      </c>
      <c r="Y8" s="968"/>
      <c r="Z8" s="968"/>
      <c r="AA8" s="968"/>
      <c r="AB8" s="968"/>
      <c r="AG8" s="332"/>
    </row>
    <row r="9" spans="1:33" ht="25.5" customHeight="1" thickBot="1">
      <c r="A9" s="83"/>
      <c r="B9" s="922" t="s">
        <v>2060</v>
      </c>
      <c r="C9" s="950"/>
      <c r="D9" s="950"/>
      <c r="E9" s="950"/>
      <c r="F9" s="950"/>
      <c r="G9" s="950"/>
      <c r="H9" s="950"/>
      <c r="I9" s="950"/>
      <c r="J9" s="950"/>
      <c r="K9" s="950"/>
      <c r="L9" s="950"/>
      <c r="M9" s="951"/>
      <c r="N9" s="341">
        <f>IFERROR(ROUNDDOWN(SUM(AB$16:AB$115,T$16:T$115,X$16:Y$115),0),"")</f>
        <v>0</v>
      </c>
      <c r="O9" s="336" t="s">
        <v>4</v>
      </c>
      <c r="P9" s="83"/>
      <c r="Q9" s="83"/>
      <c r="R9" s="923"/>
      <c r="S9" s="923" t="s">
        <v>2170</v>
      </c>
      <c r="T9" s="923"/>
      <c r="U9" s="971"/>
      <c r="V9" s="342">
        <f>SUM(AD$16:AD$115)</f>
        <v>1</v>
      </c>
      <c r="W9" s="970"/>
      <c r="X9" s="967"/>
      <c r="Y9" s="968"/>
      <c r="Z9" s="968"/>
      <c r="AA9" s="968"/>
      <c r="AB9" s="968"/>
      <c r="AG9" s="332"/>
    </row>
    <row r="10" spans="1:33" ht="7.5" customHeight="1">
      <c r="A10" s="83"/>
      <c r="B10" s="185"/>
      <c r="C10" s="185"/>
      <c r="D10" s="185"/>
      <c r="E10" s="185"/>
      <c r="F10" s="185"/>
      <c r="G10" s="185"/>
      <c r="H10" s="185"/>
      <c r="I10" s="185"/>
      <c r="J10" s="185"/>
      <c r="K10" s="185"/>
      <c r="L10" s="185"/>
      <c r="M10" s="185"/>
      <c r="N10" s="343"/>
      <c r="O10" s="343"/>
      <c r="P10" s="83"/>
      <c r="Q10" s="83"/>
      <c r="R10" s="343"/>
      <c r="S10" s="343"/>
      <c r="T10" s="83"/>
      <c r="U10" s="100"/>
      <c r="V10" s="100"/>
      <c r="W10" s="100"/>
      <c r="X10" s="100"/>
      <c r="Y10" s="100"/>
      <c r="Z10" s="100"/>
      <c r="AA10" s="83"/>
      <c r="AB10" s="83"/>
      <c r="AC10" s="83"/>
    </row>
    <row r="11" spans="1:33" ht="41.25" customHeight="1" thickBot="1">
      <c r="A11" s="83"/>
      <c r="B11" s="966" t="s">
        <v>2189</v>
      </c>
      <c r="C11" s="966"/>
      <c r="D11" s="966"/>
      <c r="E11" s="966"/>
      <c r="F11" s="966"/>
      <c r="G11" s="966"/>
      <c r="H11" s="966"/>
      <c r="I11" s="966"/>
      <c r="J11" s="966"/>
      <c r="K11" s="966"/>
      <c r="L11" s="966"/>
      <c r="M11" s="966"/>
      <c r="N11" s="966"/>
      <c r="O11" s="966"/>
      <c r="P11" s="966"/>
      <c r="Q11" s="966"/>
      <c r="R11" s="966"/>
      <c r="S11" s="966"/>
      <c r="T11" s="966"/>
      <c r="U11" s="966"/>
      <c r="V11" s="966"/>
      <c r="W11" s="966"/>
      <c r="X11" s="966"/>
      <c r="Y11" s="344"/>
      <c r="Z11" s="344"/>
      <c r="AA11" s="344"/>
      <c r="AB11" s="344"/>
      <c r="AC11" s="344"/>
    </row>
    <row r="12" spans="1:33" ht="24" customHeight="1" thickBot="1">
      <c r="A12" s="935"/>
      <c r="B12" s="938" t="s">
        <v>2169</v>
      </c>
      <c r="C12" s="939"/>
      <c r="D12" s="939"/>
      <c r="E12" s="939"/>
      <c r="F12" s="939"/>
      <c r="G12" s="939"/>
      <c r="H12" s="939"/>
      <c r="I12" s="940"/>
      <c r="J12" s="926" t="s">
        <v>41</v>
      </c>
      <c r="K12" s="952" t="s">
        <v>73</v>
      </c>
      <c r="L12" s="953"/>
      <c r="M12" s="929" t="s">
        <v>42</v>
      </c>
      <c r="N12" s="932" t="s">
        <v>6</v>
      </c>
      <c r="O12" s="994" t="s">
        <v>2014</v>
      </c>
      <c r="P12" s="995"/>
      <c r="Q12" s="996"/>
      <c r="R12" s="975" t="s">
        <v>2013</v>
      </c>
      <c r="S12" s="976"/>
      <c r="T12" s="976"/>
      <c r="U12" s="976"/>
      <c r="V12" s="976"/>
      <c r="W12" s="976"/>
      <c r="X12" s="976"/>
      <c r="Y12" s="976"/>
      <c r="Z12" s="976"/>
      <c r="AA12" s="976"/>
      <c r="AB12" s="976"/>
      <c r="AC12" s="977"/>
      <c r="AD12" s="961" t="s">
        <v>2191</v>
      </c>
      <c r="AE12" s="911" t="s">
        <v>2053</v>
      </c>
      <c r="AF12" s="911" t="s">
        <v>2054</v>
      </c>
      <c r="AG12" s="911" t="s">
        <v>2055</v>
      </c>
    </row>
    <row r="13" spans="1:33" ht="21.75" customHeight="1">
      <c r="A13" s="936"/>
      <c r="B13" s="941"/>
      <c r="C13" s="942"/>
      <c r="D13" s="942"/>
      <c r="E13" s="942"/>
      <c r="F13" s="942"/>
      <c r="G13" s="942"/>
      <c r="H13" s="942"/>
      <c r="I13" s="943"/>
      <c r="J13" s="927"/>
      <c r="K13" s="954"/>
      <c r="L13" s="955"/>
      <c r="M13" s="930"/>
      <c r="N13" s="933"/>
      <c r="O13" s="962" t="s">
        <v>2015</v>
      </c>
      <c r="P13" s="927" t="s">
        <v>2016</v>
      </c>
      <c r="Q13" s="964" t="s">
        <v>2017</v>
      </c>
      <c r="R13" s="980" t="s">
        <v>2044</v>
      </c>
      <c r="S13" s="981"/>
      <c r="T13" s="981"/>
      <c r="U13" s="987" t="s">
        <v>1899</v>
      </c>
      <c r="V13" s="988"/>
      <c r="W13" s="988"/>
      <c r="X13" s="988"/>
      <c r="Y13" s="989"/>
      <c r="Z13" s="916" t="s">
        <v>2017</v>
      </c>
      <c r="AA13" s="917"/>
      <c r="AB13" s="917"/>
      <c r="AC13" s="918"/>
      <c r="AD13" s="961"/>
      <c r="AE13" s="911"/>
      <c r="AF13" s="911"/>
      <c r="AG13" s="911"/>
    </row>
    <row r="14" spans="1:33" ht="51" customHeight="1">
      <c r="A14" s="936"/>
      <c r="B14" s="941"/>
      <c r="C14" s="942"/>
      <c r="D14" s="942"/>
      <c r="E14" s="942"/>
      <c r="F14" s="942"/>
      <c r="G14" s="942"/>
      <c r="H14" s="942"/>
      <c r="I14" s="943"/>
      <c r="J14" s="927"/>
      <c r="K14" s="956"/>
      <c r="L14" s="957"/>
      <c r="M14" s="930"/>
      <c r="N14" s="933"/>
      <c r="O14" s="962"/>
      <c r="P14" s="927"/>
      <c r="Q14" s="964"/>
      <c r="R14" s="979" t="s">
        <v>130</v>
      </c>
      <c r="S14" s="978" t="s">
        <v>131</v>
      </c>
      <c r="T14" s="982" t="s">
        <v>2042</v>
      </c>
      <c r="U14" s="979" t="s">
        <v>130</v>
      </c>
      <c r="V14" s="978" t="s">
        <v>131</v>
      </c>
      <c r="W14" s="345" t="s">
        <v>2003</v>
      </c>
      <c r="X14" s="982" t="s">
        <v>2042</v>
      </c>
      <c r="Y14" s="990"/>
      <c r="Z14" s="979" t="s">
        <v>130</v>
      </c>
      <c r="AA14" s="978" t="s">
        <v>131</v>
      </c>
      <c r="AB14" s="984" t="s">
        <v>2042</v>
      </c>
      <c r="AC14" s="986" t="s">
        <v>2004</v>
      </c>
      <c r="AD14" s="961"/>
      <c r="AE14" s="911"/>
      <c r="AF14" s="911"/>
      <c r="AG14" s="911"/>
    </row>
    <row r="15" spans="1:33" ht="72" customHeight="1" thickBot="1">
      <c r="A15" s="937"/>
      <c r="B15" s="944"/>
      <c r="C15" s="945"/>
      <c r="D15" s="945"/>
      <c r="E15" s="945"/>
      <c r="F15" s="945"/>
      <c r="G15" s="945"/>
      <c r="H15" s="945"/>
      <c r="I15" s="946"/>
      <c r="J15" s="928"/>
      <c r="K15" s="346" t="s">
        <v>44</v>
      </c>
      <c r="L15" s="346" t="s">
        <v>45</v>
      </c>
      <c r="M15" s="931"/>
      <c r="N15" s="934"/>
      <c r="O15" s="963"/>
      <c r="P15" s="928"/>
      <c r="Q15" s="965"/>
      <c r="R15" s="963"/>
      <c r="S15" s="928"/>
      <c r="T15" s="983"/>
      <c r="U15" s="963"/>
      <c r="V15" s="928"/>
      <c r="W15" s="347" t="s">
        <v>2045</v>
      </c>
      <c r="X15" s="983"/>
      <c r="Y15" s="991"/>
      <c r="Z15" s="963"/>
      <c r="AA15" s="928"/>
      <c r="AB15" s="985"/>
      <c r="AC15" s="965"/>
      <c r="AD15" s="348" t="s">
        <v>2007</v>
      </c>
      <c r="AE15" s="911"/>
      <c r="AF15" s="911"/>
      <c r="AG15" s="911"/>
    </row>
    <row r="16" spans="1:33" s="358" customFormat="1" ht="25" customHeight="1">
      <c r="A16" s="349" t="s">
        <v>7</v>
      </c>
      <c r="B16" s="972" t="str">
        <f>IF(基本情報入力シート!C53="","",基本情報入力シート!C53)</f>
        <v>2315200739</v>
      </c>
      <c r="C16" s="973"/>
      <c r="D16" s="973"/>
      <c r="E16" s="973"/>
      <c r="F16" s="973"/>
      <c r="G16" s="973"/>
      <c r="H16" s="973"/>
      <c r="I16" s="974"/>
      <c r="J16" s="350" t="str">
        <f>IF(基本情報入力シート!M53="","",基本情報入力シート!M53)</f>
        <v>愛知県</v>
      </c>
      <c r="K16" s="351" t="str">
        <f>IF(基本情報入力シート!R53="","",基本情報入力シート!R53)</f>
        <v>愛知県</v>
      </c>
      <c r="L16" s="351" t="str">
        <f>IF(基本情報入力シート!W53="","",基本情報入力シート!W53)</f>
        <v>豊川市</v>
      </c>
      <c r="M16" s="352" t="str">
        <f>IF(基本情報入力シート!X53="","",基本情報入力シート!X53)</f>
        <v>ベジモファームB就労継続支援事業所</v>
      </c>
      <c r="N16" s="353" t="str">
        <f>IF(基本情報入力シート!Y53="","",基本情報入力シート!Y53)</f>
        <v>就労継続支援Ｂ型</v>
      </c>
      <c r="O16" s="53" t="s">
        <v>93</v>
      </c>
      <c r="P16" s="54" t="s">
        <v>96</v>
      </c>
      <c r="Q16" s="58" t="s">
        <v>99</v>
      </c>
      <c r="R16" s="55" t="s">
        <v>93</v>
      </c>
      <c r="S16" s="48">
        <v>300295</v>
      </c>
      <c r="T16" s="354">
        <f>IFERROR(S16*VLOOKUP(AE16,【参考】数式用3!$AN$3:$BU$14,MATCH(N16,【参考】数式用3!$AN$2:$BU$2,0)),"")</f>
        <v>0</v>
      </c>
      <c r="U16" s="75" t="s">
        <v>96</v>
      </c>
      <c r="V16" s="76">
        <v>94507</v>
      </c>
      <c r="W16" s="76">
        <v>1</v>
      </c>
      <c r="X16" s="997" t="str">
        <f>IFERROR(V16*VLOOKUP(AF16,【参考】数式用3!$AN$15:$BU$23,MATCH(N16,【参考】数式用3!$AN$2:$BU$2,0)),"")</f>
        <v/>
      </c>
      <c r="Y16" s="998"/>
      <c r="Z16" s="61" t="s">
        <v>99</v>
      </c>
      <c r="AA16" s="49">
        <v>72298</v>
      </c>
      <c r="AB16" s="355">
        <f>IFERROR(AA16*VLOOKUP(AG16,【参考】数式用3!$AN$24:$BU$27,MATCH(N16,【参考】数式用3!$AN$2:$BU$2,0)),"")</f>
        <v>0</v>
      </c>
      <c r="AC16" s="62"/>
      <c r="AD16" s="356">
        <f>IF(OR(U16="特定加算Ⅰ",U16="特定加算Ⅱ"),IF(W16&lt;&gt;"",1,""),"")</f>
        <v>1</v>
      </c>
      <c r="AE16" s="357" t="str">
        <f>IF(AND(O16="",R16=""),"",O16&amp;"から"&amp;R16)</f>
        <v>処遇加算Ⅰから処遇加算Ⅰ</v>
      </c>
      <c r="AF16" s="357" t="str">
        <f>IF(AND(P16="",U16=""),"",P16&amp;"から"&amp;U16)</f>
        <v>特定加算Ⅰから特定加算Ⅰ</v>
      </c>
      <c r="AG16" s="357" t="str">
        <f>IF(AND(Q16="",Z16=""),"",Q16&amp;"から"&amp;Z16)</f>
        <v>ベア加算からベア加算</v>
      </c>
    </row>
    <row r="17" spans="1:33" ht="25" customHeight="1">
      <c r="A17" s="359">
        <v>2</v>
      </c>
      <c r="B17" s="913" t="str">
        <f>IF(基本情報入力シート!C54="","",基本情報入力シート!C54)</f>
        <v/>
      </c>
      <c r="C17" s="914"/>
      <c r="D17" s="914"/>
      <c r="E17" s="914"/>
      <c r="F17" s="914"/>
      <c r="G17" s="914"/>
      <c r="H17" s="914"/>
      <c r="I17" s="915"/>
      <c r="J17" s="360" t="str">
        <f>IF(基本情報入力シート!M54="","",基本情報入力シート!M54)</f>
        <v/>
      </c>
      <c r="K17" s="361" t="str">
        <f>IF(基本情報入力シート!R54="","",基本情報入力シート!R54)</f>
        <v/>
      </c>
      <c r="L17" s="361" t="str">
        <f>IF(基本情報入力シート!W54="","",基本情報入力シート!W54)</f>
        <v/>
      </c>
      <c r="M17" s="362" t="str">
        <f>IF(基本情報入力シート!X54="","",基本情報入力シート!X54)</f>
        <v/>
      </c>
      <c r="N17" s="363" t="str">
        <f>IF(基本情報入力シート!Y54="","",基本情報入力シート!Y54)</f>
        <v/>
      </c>
      <c r="O17" s="56"/>
      <c r="P17" s="57"/>
      <c r="Q17" s="58"/>
      <c r="R17" s="59"/>
      <c r="S17" s="50"/>
      <c r="T17" s="354" t="str">
        <f>IFERROR(S17*VLOOKUP(AE17,【参考】数式用3!$AN$3:$BU$14,MATCH(N17,【参考】数式用3!$AN$2:$BU$2,0)),"")</f>
        <v/>
      </c>
      <c r="U17" s="60"/>
      <c r="V17" s="51"/>
      <c r="W17" s="74"/>
      <c r="X17" s="992" t="str">
        <f>IFERROR(V17*VLOOKUP(AF17,【参考】数式用3!$AN$15:$BU$23,MATCH(N17,【参考】数式用3!$AN$2:$BU$2,0)),"")</f>
        <v/>
      </c>
      <c r="Y17" s="993"/>
      <c r="Z17" s="61"/>
      <c r="AA17" s="52"/>
      <c r="AB17" s="364" t="str">
        <f>IFERROR(AA17*VLOOKUP(AG17,【参考】数式用3!$AN$24:$BU$27,MATCH(N17,【参考】数式用3!$AN$2:$BU$2,0)),"")</f>
        <v/>
      </c>
      <c r="AC17" s="63"/>
      <c r="AD17" s="356" t="str">
        <f t="shared" ref="AD17:AD80" si="0">IF(OR(U17="特定加算Ⅰ",U17="特定加算Ⅱ"),IF(W17&lt;&gt;"",1,""),"")</f>
        <v/>
      </c>
      <c r="AE17" s="357" t="str">
        <f t="shared" ref="AE17:AE22" si="1">IF(AND(O17="",R17=""),"",O17&amp;"から"&amp;R17)</f>
        <v/>
      </c>
      <c r="AF17" s="357" t="str">
        <f t="shared" ref="AF17:AF22" si="2">IF(AND(P17="",U17=""),"",P17&amp;"から"&amp;U17)</f>
        <v/>
      </c>
      <c r="AG17" s="357" t="str">
        <f t="shared" ref="AG17:AG22" si="3">IF(AND(Q17="",Z17=""),"",Q17&amp;"から"&amp;Z17)</f>
        <v/>
      </c>
    </row>
    <row r="18" spans="1:33" ht="25" customHeight="1">
      <c r="A18" s="359">
        <v>3</v>
      </c>
      <c r="B18" s="913" t="str">
        <f>IF(基本情報入力シート!C55="","",基本情報入力シート!C55)</f>
        <v/>
      </c>
      <c r="C18" s="914"/>
      <c r="D18" s="914"/>
      <c r="E18" s="914"/>
      <c r="F18" s="914"/>
      <c r="G18" s="914"/>
      <c r="H18" s="914"/>
      <c r="I18" s="915"/>
      <c r="J18" s="360" t="str">
        <f>IF(基本情報入力シート!M55="","",基本情報入力シート!M55)</f>
        <v/>
      </c>
      <c r="K18" s="361" t="str">
        <f>IF(基本情報入力シート!R55="","",基本情報入力シート!R55)</f>
        <v/>
      </c>
      <c r="L18" s="361" t="str">
        <f>IF(基本情報入力シート!W55="","",基本情報入力シート!W55)</f>
        <v/>
      </c>
      <c r="M18" s="362" t="str">
        <f>IF(基本情報入力シート!X55="","",基本情報入力シート!X55)</f>
        <v/>
      </c>
      <c r="N18" s="363" t="str">
        <f>IF(基本情報入力シート!Y55="","",基本情報入力シート!Y55)</f>
        <v/>
      </c>
      <c r="O18" s="56"/>
      <c r="P18" s="57"/>
      <c r="Q18" s="58"/>
      <c r="R18" s="59"/>
      <c r="S18" s="50"/>
      <c r="T18" s="354" t="str">
        <f>IFERROR(S18*VLOOKUP(AE18,【参考】数式用3!$AN$3:$BU$14,MATCH(N18,【参考】数式用3!$AN$2:$BU$2,0)),"")</f>
        <v/>
      </c>
      <c r="U18" s="60"/>
      <c r="V18" s="51"/>
      <c r="W18" s="74"/>
      <c r="X18" s="992" t="str">
        <f>IFERROR(V18*VLOOKUP(AF18,【参考】数式用3!$AN$15:$BU$23,MATCH(N18,【参考】数式用3!$AN$2:$BU$2,0)),"")</f>
        <v/>
      </c>
      <c r="Y18" s="993"/>
      <c r="Z18" s="61"/>
      <c r="AA18" s="52"/>
      <c r="AB18" s="364" t="str">
        <f>IFERROR(AA18*VLOOKUP(AG18,【参考】数式用3!$AN$24:$BU$27,MATCH(N18,【参考】数式用3!$AN$2:$BU$2,0)),"")</f>
        <v/>
      </c>
      <c r="AC18" s="63"/>
      <c r="AD18" s="356" t="str">
        <f t="shared" si="0"/>
        <v/>
      </c>
      <c r="AE18" s="357" t="str">
        <f t="shared" si="1"/>
        <v/>
      </c>
      <c r="AF18" s="357" t="str">
        <f t="shared" si="2"/>
        <v/>
      </c>
      <c r="AG18" s="357" t="str">
        <f t="shared" si="3"/>
        <v/>
      </c>
    </row>
    <row r="19" spans="1:33" ht="25" customHeight="1">
      <c r="A19" s="359">
        <v>4</v>
      </c>
      <c r="B19" s="913" t="str">
        <f>IF(基本情報入力シート!C56="","",基本情報入力シート!C56)</f>
        <v/>
      </c>
      <c r="C19" s="914"/>
      <c r="D19" s="914"/>
      <c r="E19" s="914"/>
      <c r="F19" s="914"/>
      <c r="G19" s="914"/>
      <c r="H19" s="914"/>
      <c r="I19" s="915"/>
      <c r="J19" s="360" t="str">
        <f>IF(基本情報入力シート!M56="","",基本情報入力シート!M56)</f>
        <v/>
      </c>
      <c r="K19" s="361" t="str">
        <f>IF(基本情報入力シート!R56="","",基本情報入力シート!R56)</f>
        <v/>
      </c>
      <c r="L19" s="361" t="str">
        <f>IF(基本情報入力シート!W56="","",基本情報入力シート!W56)</f>
        <v/>
      </c>
      <c r="M19" s="362" t="str">
        <f>IF(基本情報入力シート!X56="","",基本情報入力シート!X56)</f>
        <v/>
      </c>
      <c r="N19" s="363" t="str">
        <f>IF(基本情報入力シート!Y56="","",基本情報入力シート!Y56)</f>
        <v/>
      </c>
      <c r="O19" s="56"/>
      <c r="P19" s="57"/>
      <c r="Q19" s="58"/>
      <c r="R19" s="59"/>
      <c r="S19" s="50"/>
      <c r="T19" s="354" t="str">
        <f>IFERROR(S19*VLOOKUP(AE19,【参考】数式用3!$AN$3:$BU$14,MATCH(N19,【参考】数式用3!$AN$2:$BU$2,0)),"")</f>
        <v/>
      </c>
      <c r="U19" s="60"/>
      <c r="V19" s="51"/>
      <c r="W19" s="74"/>
      <c r="X19" s="992" t="str">
        <f>IFERROR(V19*VLOOKUP(AF19,【参考】数式用3!$AN$15:$BU$23,MATCH(N19,【参考】数式用3!$AN$2:$BU$2,0)),"")</f>
        <v/>
      </c>
      <c r="Y19" s="993"/>
      <c r="Z19" s="61"/>
      <c r="AA19" s="52"/>
      <c r="AB19" s="364" t="str">
        <f>IFERROR(AA19*VLOOKUP(AG19,【参考】数式用3!$AN$24:$BU$27,MATCH(N19,【参考】数式用3!$AN$2:$BU$2,0)),"")</f>
        <v/>
      </c>
      <c r="AC19" s="63"/>
      <c r="AD19" s="356" t="str">
        <f t="shared" si="0"/>
        <v/>
      </c>
      <c r="AE19" s="357" t="str">
        <f t="shared" si="1"/>
        <v/>
      </c>
      <c r="AF19" s="357" t="str">
        <f t="shared" si="2"/>
        <v/>
      </c>
      <c r="AG19" s="357" t="str">
        <f t="shared" si="3"/>
        <v/>
      </c>
    </row>
    <row r="20" spans="1:33" ht="25" customHeight="1">
      <c r="A20" s="359">
        <v>5</v>
      </c>
      <c r="B20" s="913" t="str">
        <f>IF(基本情報入力シート!C57="","",基本情報入力シート!C57)</f>
        <v/>
      </c>
      <c r="C20" s="914"/>
      <c r="D20" s="914"/>
      <c r="E20" s="914"/>
      <c r="F20" s="914"/>
      <c r="G20" s="914"/>
      <c r="H20" s="914"/>
      <c r="I20" s="915"/>
      <c r="J20" s="360" t="str">
        <f>IF(基本情報入力シート!M57="","",基本情報入力シート!M57)</f>
        <v/>
      </c>
      <c r="K20" s="361" t="str">
        <f>IF(基本情報入力シート!R57="","",基本情報入力シート!R57)</f>
        <v/>
      </c>
      <c r="L20" s="361" t="str">
        <f>IF(基本情報入力シート!W57="","",基本情報入力シート!W57)</f>
        <v/>
      </c>
      <c r="M20" s="362" t="str">
        <f>IF(基本情報入力シート!X57="","",基本情報入力シート!X57)</f>
        <v/>
      </c>
      <c r="N20" s="363" t="str">
        <f>IF(基本情報入力シート!Y57="","",基本情報入力シート!Y57)</f>
        <v/>
      </c>
      <c r="O20" s="56"/>
      <c r="P20" s="57"/>
      <c r="Q20" s="58"/>
      <c r="R20" s="59"/>
      <c r="S20" s="50"/>
      <c r="T20" s="354" t="str">
        <f>IFERROR(S20*VLOOKUP(AE20,【参考】数式用3!$AN$3:$BU$14,MATCH(N20,【参考】数式用3!$AN$2:$BU$2,0)),"")</f>
        <v/>
      </c>
      <c r="U20" s="60"/>
      <c r="V20" s="51"/>
      <c r="W20" s="74"/>
      <c r="X20" s="992" t="str">
        <f>IFERROR(V20*VLOOKUP(AF20,【参考】数式用3!$AN$15:$BU$23,MATCH(N20,【参考】数式用3!$AN$2:$BU$2,0)),"")</f>
        <v/>
      </c>
      <c r="Y20" s="993"/>
      <c r="Z20" s="61"/>
      <c r="AA20" s="52"/>
      <c r="AB20" s="364" t="str">
        <f>IFERROR(AA20*VLOOKUP(AG20,【参考】数式用3!$AN$24:$BU$27,MATCH(N20,【参考】数式用3!$AN$2:$BU$2,0)),"")</f>
        <v/>
      </c>
      <c r="AC20" s="63"/>
      <c r="AD20" s="356" t="str">
        <f t="shared" si="0"/>
        <v/>
      </c>
      <c r="AE20" s="357" t="str">
        <f t="shared" si="1"/>
        <v/>
      </c>
      <c r="AF20" s="357" t="str">
        <f t="shared" si="2"/>
        <v/>
      </c>
      <c r="AG20" s="357" t="str">
        <f t="shared" si="3"/>
        <v/>
      </c>
    </row>
    <row r="21" spans="1:33" ht="25" customHeight="1">
      <c r="A21" s="359">
        <v>6</v>
      </c>
      <c r="B21" s="913" t="str">
        <f>IF(基本情報入力シート!C58="","",基本情報入力シート!C58)</f>
        <v/>
      </c>
      <c r="C21" s="914"/>
      <c r="D21" s="914"/>
      <c r="E21" s="914"/>
      <c r="F21" s="914"/>
      <c r="G21" s="914"/>
      <c r="H21" s="914"/>
      <c r="I21" s="915"/>
      <c r="J21" s="360" t="str">
        <f>IF(基本情報入力シート!M58="","",基本情報入力シート!M58)</f>
        <v/>
      </c>
      <c r="K21" s="361" t="str">
        <f>IF(基本情報入力シート!R58="","",基本情報入力シート!R58)</f>
        <v/>
      </c>
      <c r="L21" s="361" t="str">
        <f>IF(基本情報入力シート!W58="","",基本情報入力シート!W58)</f>
        <v/>
      </c>
      <c r="M21" s="362" t="str">
        <f>IF(基本情報入力シート!X58="","",基本情報入力シート!X58)</f>
        <v/>
      </c>
      <c r="N21" s="363" t="str">
        <f>IF(基本情報入力シート!Y58="","",基本情報入力シート!Y58)</f>
        <v/>
      </c>
      <c r="O21" s="56"/>
      <c r="P21" s="57"/>
      <c r="Q21" s="58"/>
      <c r="R21" s="59"/>
      <c r="S21" s="50"/>
      <c r="T21" s="354" t="str">
        <f>IFERROR(S21*VLOOKUP(AE21,【参考】数式用3!$AN$3:$BU$14,MATCH(N21,【参考】数式用3!$AN$2:$BU$2,0)),"")</f>
        <v/>
      </c>
      <c r="U21" s="60"/>
      <c r="V21" s="51"/>
      <c r="W21" s="74"/>
      <c r="X21" s="992" t="str">
        <f>IFERROR(V21*VLOOKUP(AF21,【参考】数式用3!$AN$15:$BU$23,MATCH(N21,【参考】数式用3!$AN$2:$BU$2,0)),"")</f>
        <v/>
      </c>
      <c r="Y21" s="993"/>
      <c r="Z21" s="61"/>
      <c r="AA21" s="52"/>
      <c r="AB21" s="364" t="str">
        <f>IFERROR(AA21*VLOOKUP(AG21,【参考】数式用3!$AN$24:$BU$27,MATCH(N21,【参考】数式用3!$AN$2:$BU$2,0)),"")</f>
        <v/>
      </c>
      <c r="AC21" s="63"/>
      <c r="AD21" s="356" t="str">
        <f t="shared" si="0"/>
        <v/>
      </c>
      <c r="AE21" s="357" t="str">
        <f t="shared" si="1"/>
        <v/>
      </c>
      <c r="AF21" s="357" t="str">
        <f t="shared" si="2"/>
        <v/>
      </c>
      <c r="AG21" s="357" t="str">
        <f t="shared" si="3"/>
        <v/>
      </c>
    </row>
    <row r="22" spans="1:33" ht="25" customHeight="1">
      <c r="A22" s="359">
        <v>7</v>
      </c>
      <c r="B22" s="913" t="str">
        <f>IF(基本情報入力シート!C59="","",基本情報入力シート!C59)</f>
        <v/>
      </c>
      <c r="C22" s="914"/>
      <c r="D22" s="914"/>
      <c r="E22" s="914"/>
      <c r="F22" s="914"/>
      <c r="G22" s="914"/>
      <c r="H22" s="914"/>
      <c r="I22" s="915"/>
      <c r="J22" s="360" t="str">
        <f>IF(基本情報入力シート!M59="","",基本情報入力シート!M59)</f>
        <v/>
      </c>
      <c r="K22" s="361" t="str">
        <f>IF(基本情報入力シート!R59="","",基本情報入力シート!R59)</f>
        <v/>
      </c>
      <c r="L22" s="361" t="str">
        <f>IF(基本情報入力シート!W59="","",基本情報入力シート!W59)</f>
        <v/>
      </c>
      <c r="M22" s="362" t="str">
        <f>IF(基本情報入力シート!X59="","",基本情報入力シート!X59)</f>
        <v/>
      </c>
      <c r="N22" s="363" t="str">
        <f>IF(基本情報入力シート!Y59="","",基本情報入力シート!Y59)</f>
        <v/>
      </c>
      <c r="O22" s="56"/>
      <c r="P22" s="57"/>
      <c r="Q22" s="58"/>
      <c r="R22" s="59"/>
      <c r="S22" s="50"/>
      <c r="T22" s="354" t="str">
        <f>IFERROR(S22*VLOOKUP(AE22,【参考】数式用3!$AN$3:$BU$14,MATCH(N22,【参考】数式用3!$AN$2:$BU$2,0)),"")</f>
        <v/>
      </c>
      <c r="U22" s="60"/>
      <c r="V22" s="51"/>
      <c r="W22" s="74"/>
      <c r="X22" s="992" t="str">
        <f>IFERROR(V22*VLOOKUP(AF22,【参考】数式用3!$AN$15:$BU$23,MATCH(N22,【参考】数式用3!$AN$2:$BU$2,0)),"")</f>
        <v/>
      </c>
      <c r="Y22" s="993"/>
      <c r="Z22" s="61"/>
      <c r="AA22" s="52"/>
      <c r="AB22" s="364" t="str">
        <f>IFERROR(AA22*VLOOKUP(AG22,【参考】数式用3!$AN$24:$BU$27,MATCH(N22,【参考】数式用3!$AN$2:$BU$2,0)),"")</f>
        <v/>
      </c>
      <c r="AC22" s="63"/>
      <c r="AD22" s="356" t="str">
        <f t="shared" si="0"/>
        <v/>
      </c>
      <c r="AE22" s="357" t="str">
        <f t="shared" si="1"/>
        <v/>
      </c>
      <c r="AF22" s="357" t="str">
        <f t="shared" si="2"/>
        <v/>
      </c>
      <c r="AG22" s="357" t="str">
        <f t="shared" si="3"/>
        <v/>
      </c>
    </row>
    <row r="23" spans="1:33" ht="25" customHeight="1">
      <c r="A23" s="359">
        <v>8</v>
      </c>
      <c r="B23" s="913" t="str">
        <f>IF(基本情報入力シート!C60="","",基本情報入力シート!C60)</f>
        <v/>
      </c>
      <c r="C23" s="914"/>
      <c r="D23" s="914"/>
      <c r="E23" s="914"/>
      <c r="F23" s="914"/>
      <c r="G23" s="914"/>
      <c r="H23" s="914"/>
      <c r="I23" s="915"/>
      <c r="J23" s="360" t="str">
        <f>IF(基本情報入力シート!M60="","",基本情報入力シート!M60)</f>
        <v/>
      </c>
      <c r="K23" s="361" t="str">
        <f>IF(基本情報入力シート!R60="","",基本情報入力シート!R60)</f>
        <v/>
      </c>
      <c r="L23" s="361" t="str">
        <f>IF(基本情報入力シート!W60="","",基本情報入力シート!W60)</f>
        <v/>
      </c>
      <c r="M23" s="362" t="str">
        <f>IF(基本情報入力シート!X60="","",基本情報入力シート!X60)</f>
        <v/>
      </c>
      <c r="N23" s="363" t="str">
        <f>IF(基本情報入力シート!Y60="","",基本情報入力シート!Y60)</f>
        <v/>
      </c>
      <c r="O23" s="56"/>
      <c r="P23" s="57"/>
      <c r="Q23" s="58"/>
      <c r="R23" s="59"/>
      <c r="S23" s="50"/>
      <c r="T23" s="354" t="str">
        <f>IFERROR(S23*VLOOKUP(AE23,【参考】数式用3!$AN$3:$BU$14,MATCH(N23,【参考】数式用3!$AN$2:$BU$2,0)),"")</f>
        <v/>
      </c>
      <c r="U23" s="60"/>
      <c r="V23" s="51"/>
      <c r="W23" s="74"/>
      <c r="X23" s="992" t="str">
        <f>IFERROR(V23*VLOOKUP(AF23,【参考】数式用3!$AN$15:$BU$23,MATCH(N23,【参考】数式用3!$AN$2:$BU$2,0)),"")</f>
        <v/>
      </c>
      <c r="Y23" s="993"/>
      <c r="Z23" s="61"/>
      <c r="AA23" s="52"/>
      <c r="AB23" s="364" t="str">
        <f>IFERROR(AA23*VLOOKUP(AG23,【参考】数式用3!$AN$24:$BU$27,MATCH(N23,【参考】数式用3!$AN$2:$BU$2,0)),"")</f>
        <v/>
      </c>
      <c r="AC23" s="63"/>
      <c r="AD23" s="356" t="str">
        <f t="shared" si="0"/>
        <v/>
      </c>
      <c r="AE23" s="357" t="str">
        <f t="shared" ref="AE23:AE86" si="4">IF(AND(O23="",R23=""),"",O23&amp;"から"&amp;R23)</f>
        <v/>
      </c>
      <c r="AF23" s="357" t="str">
        <f t="shared" ref="AF23:AF86" si="5">IF(AND(P23="",U23=""),"",P23&amp;"から"&amp;U23)</f>
        <v/>
      </c>
      <c r="AG23" s="357" t="str">
        <f t="shared" ref="AG23:AG86" si="6">IF(AND(Q23="",Z23=""),"",Q23&amp;"から"&amp;Z23)</f>
        <v/>
      </c>
    </row>
    <row r="24" spans="1:33" ht="25" customHeight="1">
      <c r="A24" s="359">
        <v>9</v>
      </c>
      <c r="B24" s="913" t="str">
        <f>IF(基本情報入力シート!C61="","",基本情報入力シート!C61)</f>
        <v/>
      </c>
      <c r="C24" s="914"/>
      <c r="D24" s="914"/>
      <c r="E24" s="914"/>
      <c r="F24" s="914"/>
      <c r="G24" s="914"/>
      <c r="H24" s="914"/>
      <c r="I24" s="915"/>
      <c r="J24" s="360" t="str">
        <f>IF(基本情報入力シート!M61="","",基本情報入力シート!M61)</f>
        <v/>
      </c>
      <c r="K24" s="361" t="str">
        <f>IF(基本情報入力シート!R61="","",基本情報入力シート!R61)</f>
        <v/>
      </c>
      <c r="L24" s="361" t="str">
        <f>IF(基本情報入力シート!W61="","",基本情報入力シート!W61)</f>
        <v/>
      </c>
      <c r="M24" s="362" t="str">
        <f>IF(基本情報入力シート!X61="","",基本情報入力シート!X61)</f>
        <v/>
      </c>
      <c r="N24" s="363" t="str">
        <f>IF(基本情報入力シート!Y61="","",基本情報入力シート!Y61)</f>
        <v/>
      </c>
      <c r="O24" s="56"/>
      <c r="P24" s="57"/>
      <c r="Q24" s="58"/>
      <c r="R24" s="59"/>
      <c r="S24" s="50"/>
      <c r="T24" s="354" t="str">
        <f>IFERROR(S24*VLOOKUP(AE24,【参考】数式用3!$AN$3:$BU$14,MATCH(N24,【参考】数式用3!$AN$2:$BU$2,0)),"")</f>
        <v/>
      </c>
      <c r="U24" s="60"/>
      <c r="V24" s="51"/>
      <c r="W24" s="74"/>
      <c r="X24" s="992" t="str">
        <f>IFERROR(V24*VLOOKUP(AF24,【参考】数式用3!$AN$15:$BU$23,MATCH(N24,【参考】数式用3!$AN$2:$BU$2,0)),"")</f>
        <v/>
      </c>
      <c r="Y24" s="993"/>
      <c r="Z24" s="61"/>
      <c r="AA24" s="52"/>
      <c r="AB24" s="364" t="str">
        <f>IFERROR(AA24*VLOOKUP(AG24,【参考】数式用3!$AN$24:$BU$27,MATCH(N24,【参考】数式用3!$AN$2:$BU$2,0)),"")</f>
        <v/>
      </c>
      <c r="AC24" s="63"/>
      <c r="AD24" s="356" t="str">
        <f t="shared" si="0"/>
        <v/>
      </c>
      <c r="AE24" s="357" t="str">
        <f t="shared" si="4"/>
        <v/>
      </c>
      <c r="AF24" s="357" t="str">
        <f t="shared" si="5"/>
        <v/>
      </c>
      <c r="AG24" s="357" t="str">
        <f t="shared" si="6"/>
        <v/>
      </c>
    </row>
    <row r="25" spans="1:33" ht="25" customHeight="1">
      <c r="A25" s="359">
        <v>10</v>
      </c>
      <c r="B25" s="913" t="str">
        <f>IF(基本情報入力シート!C62="","",基本情報入力シート!C62)</f>
        <v/>
      </c>
      <c r="C25" s="914"/>
      <c r="D25" s="914"/>
      <c r="E25" s="914"/>
      <c r="F25" s="914"/>
      <c r="G25" s="914"/>
      <c r="H25" s="914"/>
      <c r="I25" s="915"/>
      <c r="J25" s="360" t="str">
        <f>IF(基本情報入力シート!M62="","",基本情報入力シート!M62)</f>
        <v/>
      </c>
      <c r="K25" s="361" t="str">
        <f>IF(基本情報入力シート!R62="","",基本情報入力シート!R62)</f>
        <v/>
      </c>
      <c r="L25" s="361" t="str">
        <f>IF(基本情報入力シート!W62="","",基本情報入力シート!W62)</f>
        <v/>
      </c>
      <c r="M25" s="362" t="str">
        <f>IF(基本情報入力シート!X62="","",基本情報入力シート!X62)</f>
        <v/>
      </c>
      <c r="N25" s="363" t="str">
        <f>IF(基本情報入力シート!Y62="","",基本情報入力シート!Y62)</f>
        <v/>
      </c>
      <c r="O25" s="56"/>
      <c r="P25" s="57"/>
      <c r="Q25" s="58"/>
      <c r="R25" s="59"/>
      <c r="S25" s="50"/>
      <c r="T25" s="354" t="str">
        <f>IFERROR(S25*VLOOKUP(AE25,【参考】数式用3!$AN$3:$BU$14,MATCH(N25,【参考】数式用3!$AN$2:$BU$2,0)),"")</f>
        <v/>
      </c>
      <c r="U25" s="60"/>
      <c r="V25" s="51"/>
      <c r="W25" s="74"/>
      <c r="X25" s="992" t="str">
        <f>IFERROR(V25*VLOOKUP(AF25,【参考】数式用3!$AN$15:$BU$23,MATCH(N25,【参考】数式用3!$AN$2:$BU$2,0)),"")</f>
        <v/>
      </c>
      <c r="Y25" s="993"/>
      <c r="Z25" s="61"/>
      <c r="AA25" s="52"/>
      <c r="AB25" s="364" t="str">
        <f>IFERROR(AA25*VLOOKUP(AG25,【参考】数式用3!$AN$24:$BU$27,MATCH(N25,【参考】数式用3!$AN$2:$BU$2,0)),"")</f>
        <v/>
      </c>
      <c r="AC25" s="63"/>
      <c r="AD25" s="356" t="str">
        <f t="shared" si="0"/>
        <v/>
      </c>
      <c r="AE25" s="357" t="str">
        <f t="shared" si="4"/>
        <v/>
      </c>
      <c r="AF25" s="357" t="str">
        <f t="shared" si="5"/>
        <v/>
      </c>
      <c r="AG25" s="357" t="str">
        <f t="shared" si="6"/>
        <v/>
      </c>
    </row>
    <row r="26" spans="1:33" ht="25" customHeight="1">
      <c r="A26" s="359">
        <v>11</v>
      </c>
      <c r="B26" s="913" t="str">
        <f>IF(基本情報入力シート!C63="","",基本情報入力シート!C63)</f>
        <v/>
      </c>
      <c r="C26" s="914"/>
      <c r="D26" s="914"/>
      <c r="E26" s="914"/>
      <c r="F26" s="914"/>
      <c r="G26" s="914"/>
      <c r="H26" s="914"/>
      <c r="I26" s="915"/>
      <c r="J26" s="360" t="str">
        <f>IF(基本情報入力シート!M63="","",基本情報入力シート!M63)</f>
        <v/>
      </c>
      <c r="K26" s="361" t="str">
        <f>IF(基本情報入力シート!R63="","",基本情報入力シート!R63)</f>
        <v/>
      </c>
      <c r="L26" s="361" t="str">
        <f>IF(基本情報入力シート!W63="","",基本情報入力シート!W63)</f>
        <v/>
      </c>
      <c r="M26" s="362" t="str">
        <f>IF(基本情報入力シート!X63="","",基本情報入力シート!X63)</f>
        <v/>
      </c>
      <c r="N26" s="363" t="str">
        <f>IF(基本情報入力シート!Y63="","",基本情報入力シート!Y63)</f>
        <v/>
      </c>
      <c r="O26" s="56"/>
      <c r="P26" s="57"/>
      <c r="Q26" s="58"/>
      <c r="R26" s="59"/>
      <c r="S26" s="50"/>
      <c r="T26" s="354" t="str">
        <f>IFERROR(S26*VLOOKUP(AE26,【参考】数式用3!$AN$3:$BU$14,MATCH(N26,【参考】数式用3!$AN$2:$BU$2,0)),"")</f>
        <v/>
      </c>
      <c r="U26" s="60"/>
      <c r="V26" s="51"/>
      <c r="W26" s="74"/>
      <c r="X26" s="992" t="str">
        <f>IFERROR(V26*VLOOKUP(AF26,【参考】数式用3!$AN$15:$BU$23,MATCH(N26,【参考】数式用3!$AN$2:$BU$2,0)),"")</f>
        <v/>
      </c>
      <c r="Y26" s="993"/>
      <c r="Z26" s="61"/>
      <c r="AA26" s="52"/>
      <c r="AB26" s="364" t="str">
        <f>IFERROR(AA26*VLOOKUP(AG26,【参考】数式用3!$AN$24:$BU$27,MATCH(N26,【参考】数式用3!$AN$2:$BU$2,0)),"")</f>
        <v/>
      </c>
      <c r="AC26" s="63"/>
      <c r="AD26" s="356" t="str">
        <f t="shared" si="0"/>
        <v/>
      </c>
      <c r="AE26" s="357" t="str">
        <f t="shared" si="4"/>
        <v/>
      </c>
      <c r="AF26" s="357" t="str">
        <f t="shared" si="5"/>
        <v/>
      </c>
      <c r="AG26" s="357" t="str">
        <f t="shared" si="6"/>
        <v/>
      </c>
    </row>
    <row r="27" spans="1:33" ht="25" customHeight="1">
      <c r="A27" s="359">
        <v>12</v>
      </c>
      <c r="B27" s="913" t="str">
        <f>IF(基本情報入力シート!C64="","",基本情報入力シート!C64)</f>
        <v/>
      </c>
      <c r="C27" s="914"/>
      <c r="D27" s="914"/>
      <c r="E27" s="914"/>
      <c r="F27" s="914"/>
      <c r="G27" s="914"/>
      <c r="H27" s="914"/>
      <c r="I27" s="915"/>
      <c r="J27" s="360" t="str">
        <f>IF(基本情報入力シート!M64="","",基本情報入力シート!M64)</f>
        <v/>
      </c>
      <c r="K27" s="361" t="str">
        <f>IF(基本情報入力シート!R64="","",基本情報入力シート!R64)</f>
        <v/>
      </c>
      <c r="L27" s="361" t="str">
        <f>IF(基本情報入力シート!W64="","",基本情報入力シート!W64)</f>
        <v/>
      </c>
      <c r="M27" s="362" t="str">
        <f>IF(基本情報入力シート!X64="","",基本情報入力シート!X64)</f>
        <v/>
      </c>
      <c r="N27" s="363" t="str">
        <f>IF(基本情報入力シート!Y64="","",基本情報入力シート!Y64)</f>
        <v/>
      </c>
      <c r="O27" s="56"/>
      <c r="P27" s="57"/>
      <c r="Q27" s="58"/>
      <c r="R27" s="59"/>
      <c r="S27" s="50"/>
      <c r="T27" s="354" t="str">
        <f>IFERROR(S27*VLOOKUP(AE27,【参考】数式用3!$AN$3:$BU$14,MATCH(N27,【参考】数式用3!$AN$2:$BU$2,0)),"")</f>
        <v/>
      </c>
      <c r="U27" s="60"/>
      <c r="V27" s="51"/>
      <c r="W27" s="74"/>
      <c r="X27" s="992" t="str">
        <f>IFERROR(V27*VLOOKUP(AF27,【参考】数式用3!$AN$15:$BU$23,MATCH(N27,【参考】数式用3!$AN$2:$BU$2,0)),"")</f>
        <v/>
      </c>
      <c r="Y27" s="993"/>
      <c r="Z27" s="61"/>
      <c r="AA27" s="52"/>
      <c r="AB27" s="364" t="str">
        <f>IFERROR(AA27*VLOOKUP(AG27,【参考】数式用3!$AN$24:$BU$27,MATCH(N27,【参考】数式用3!$AN$2:$BU$2,0)),"")</f>
        <v/>
      </c>
      <c r="AC27" s="63"/>
      <c r="AD27" s="356" t="str">
        <f t="shared" si="0"/>
        <v/>
      </c>
      <c r="AE27" s="357" t="str">
        <f t="shared" si="4"/>
        <v/>
      </c>
      <c r="AF27" s="357" t="str">
        <f t="shared" si="5"/>
        <v/>
      </c>
      <c r="AG27" s="357" t="str">
        <f t="shared" si="6"/>
        <v/>
      </c>
    </row>
    <row r="28" spans="1:33" ht="25" customHeight="1">
      <c r="A28" s="359">
        <v>13</v>
      </c>
      <c r="B28" s="913" t="str">
        <f>IF(基本情報入力シート!C65="","",基本情報入力シート!C65)</f>
        <v/>
      </c>
      <c r="C28" s="914"/>
      <c r="D28" s="914"/>
      <c r="E28" s="914"/>
      <c r="F28" s="914"/>
      <c r="G28" s="914"/>
      <c r="H28" s="914"/>
      <c r="I28" s="915"/>
      <c r="J28" s="360" t="str">
        <f>IF(基本情報入力シート!M65="","",基本情報入力シート!M65)</f>
        <v/>
      </c>
      <c r="K28" s="361" t="str">
        <f>IF(基本情報入力シート!R65="","",基本情報入力シート!R65)</f>
        <v/>
      </c>
      <c r="L28" s="361" t="str">
        <f>IF(基本情報入力シート!W65="","",基本情報入力シート!W65)</f>
        <v/>
      </c>
      <c r="M28" s="362" t="str">
        <f>IF(基本情報入力シート!X65="","",基本情報入力シート!X65)</f>
        <v/>
      </c>
      <c r="N28" s="363" t="str">
        <f>IF(基本情報入力シート!Y65="","",基本情報入力シート!Y65)</f>
        <v/>
      </c>
      <c r="O28" s="56"/>
      <c r="P28" s="57"/>
      <c r="Q28" s="58"/>
      <c r="R28" s="59"/>
      <c r="S28" s="50"/>
      <c r="T28" s="354" t="str">
        <f>IFERROR(S28*VLOOKUP(AE28,【参考】数式用3!$AN$3:$BU$14,MATCH(N28,【参考】数式用3!$AN$2:$BU$2,0)),"")</f>
        <v/>
      </c>
      <c r="U28" s="60"/>
      <c r="V28" s="51"/>
      <c r="W28" s="74"/>
      <c r="X28" s="992" t="str">
        <f>IFERROR(V28*VLOOKUP(AF28,【参考】数式用3!$AN$15:$BU$23,MATCH(N28,【参考】数式用3!$AN$2:$BU$2,0)),"")</f>
        <v/>
      </c>
      <c r="Y28" s="993"/>
      <c r="Z28" s="61"/>
      <c r="AA28" s="52"/>
      <c r="AB28" s="364" t="str">
        <f>IFERROR(AA28*VLOOKUP(AG28,【参考】数式用3!$AN$24:$BU$27,MATCH(N28,【参考】数式用3!$AN$2:$BU$2,0)),"")</f>
        <v/>
      </c>
      <c r="AC28" s="63"/>
      <c r="AD28" s="356" t="str">
        <f t="shared" si="0"/>
        <v/>
      </c>
      <c r="AE28" s="357" t="str">
        <f t="shared" si="4"/>
        <v/>
      </c>
      <c r="AF28" s="357" t="str">
        <f t="shared" si="5"/>
        <v/>
      </c>
      <c r="AG28" s="357" t="str">
        <f t="shared" si="6"/>
        <v/>
      </c>
    </row>
    <row r="29" spans="1:33" ht="25" customHeight="1">
      <c r="A29" s="359">
        <v>14</v>
      </c>
      <c r="B29" s="913" t="str">
        <f>IF(基本情報入力シート!C66="","",基本情報入力シート!C66)</f>
        <v/>
      </c>
      <c r="C29" s="914"/>
      <c r="D29" s="914"/>
      <c r="E29" s="914"/>
      <c r="F29" s="914"/>
      <c r="G29" s="914"/>
      <c r="H29" s="914"/>
      <c r="I29" s="915"/>
      <c r="J29" s="360" t="str">
        <f>IF(基本情報入力シート!M66="","",基本情報入力シート!M66)</f>
        <v/>
      </c>
      <c r="K29" s="361" t="str">
        <f>IF(基本情報入力シート!R66="","",基本情報入力シート!R66)</f>
        <v/>
      </c>
      <c r="L29" s="361" t="str">
        <f>IF(基本情報入力シート!W66="","",基本情報入力シート!W66)</f>
        <v/>
      </c>
      <c r="M29" s="362" t="str">
        <f>IF(基本情報入力シート!X66="","",基本情報入力シート!X66)</f>
        <v/>
      </c>
      <c r="N29" s="363" t="str">
        <f>IF(基本情報入力シート!Y66="","",基本情報入力シート!Y66)</f>
        <v/>
      </c>
      <c r="O29" s="56"/>
      <c r="P29" s="57"/>
      <c r="Q29" s="58"/>
      <c r="R29" s="59"/>
      <c r="S29" s="50"/>
      <c r="T29" s="354" t="str">
        <f>IFERROR(S29*VLOOKUP(AE29,【参考】数式用3!$AN$3:$BU$14,MATCH(N29,【参考】数式用3!$AN$2:$BU$2,0)),"")</f>
        <v/>
      </c>
      <c r="U29" s="60"/>
      <c r="V29" s="51"/>
      <c r="W29" s="74"/>
      <c r="X29" s="992" t="str">
        <f>IFERROR(V29*VLOOKUP(AF29,【参考】数式用3!$AN$15:$BU$23,MATCH(N29,【参考】数式用3!$AN$2:$BU$2,0)),"")</f>
        <v/>
      </c>
      <c r="Y29" s="993"/>
      <c r="Z29" s="61"/>
      <c r="AA29" s="52"/>
      <c r="AB29" s="364" t="str">
        <f>IFERROR(AA29*VLOOKUP(AG29,【参考】数式用3!$AN$24:$BU$27,MATCH(N29,【参考】数式用3!$AN$2:$BU$2,0)),"")</f>
        <v/>
      </c>
      <c r="AC29" s="63"/>
      <c r="AD29" s="356" t="str">
        <f t="shared" si="0"/>
        <v/>
      </c>
      <c r="AE29" s="357" t="str">
        <f t="shared" si="4"/>
        <v/>
      </c>
      <c r="AF29" s="357" t="str">
        <f t="shared" si="5"/>
        <v/>
      </c>
      <c r="AG29" s="357" t="str">
        <f t="shared" si="6"/>
        <v/>
      </c>
    </row>
    <row r="30" spans="1:33" ht="25" customHeight="1">
      <c r="A30" s="359">
        <v>15</v>
      </c>
      <c r="B30" s="913" t="str">
        <f>IF(基本情報入力シート!C67="","",基本情報入力シート!C67)</f>
        <v/>
      </c>
      <c r="C30" s="914"/>
      <c r="D30" s="914"/>
      <c r="E30" s="914"/>
      <c r="F30" s="914"/>
      <c r="G30" s="914"/>
      <c r="H30" s="914"/>
      <c r="I30" s="915"/>
      <c r="J30" s="360" t="str">
        <f>IF(基本情報入力シート!M67="","",基本情報入力シート!M67)</f>
        <v/>
      </c>
      <c r="K30" s="361" t="str">
        <f>IF(基本情報入力シート!R67="","",基本情報入力シート!R67)</f>
        <v/>
      </c>
      <c r="L30" s="361" t="str">
        <f>IF(基本情報入力シート!W67="","",基本情報入力シート!W67)</f>
        <v/>
      </c>
      <c r="M30" s="362" t="str">
        <f>IF(基本情報入力シート!X67="","",基本情報入力シート!X67)</f>
        <v/>
      </c>
      <c r="N30" s="363" t="str">
        <f>IF(基本情報入力シート!Y67="","",基本情報入力シート!Y67)</f>
        <v/>
      </c>
      <c r="O30" s="56"/>
      <c r="P30" s="57"/>
      <c r="Q30" s="58"/>
      <c r="R30" s="59"/>
      <c r="S30" s="50"/>
      <c r="T30" s="354" t="str">
        <f>IFERROR(S30*VLOOKUP(AE30,【参考】数式用3!$AN$3:$BU$14,MATCH(N30,【参考】数式用3!$AN$2:$BU$2,0)),"")</f>
        <v/>
      </c>
      <c r="U30" s="60"/>
      <c r="V30" s="51"/>
      <c r="W30" s="74"/>
      <c r="X30" s="992" t="str">
        <f>IFERROR(V30*VLOOKUP(AF30,【参考】数式用3!$AN$15:$BU$23,MATCH(N30,【参考】数式用3!$AN$2:$BU$2,0)),"")</f>
        <v/>
      </c>
      <c r="Y30" s="993"/>
      <c r="Z30" s="61"/>
      <c r="AA30" s="52"/>
      <c r="AB30" s="364" t="str">
        <f>IFERROR(AA30*VLOOKUP(AG30,【参考】数式用3!$AN$24:$BU$27,MATCH(N30,【参考】数式用3!$AN$2:$BU$2,0)),"")</f>
        <v/>
      </c>
      <c r="AC30" s="63"/>
      <c r="AD30" s="356" t="str">
        <f t="shared" si="0"/>
        <v/>
      </c>
      <c r="AE30" s="357" t="str">
        <f t="shared" si="4"/>
        <v/>
      </c>
      <c r="AF30" s="357" t="str">
        <f t="shared" si="5"/>
        <v/>
      </c>
      <c r="AG30" s="357" t="str">
        <f t="shared" si="6"/>
        <v/>
      </c>
    </row>
    <row r="31" spans="1:33" ht="25" customHeight="1">
      <c r="A31" s="359">
        <v>16</v>
      </c>
      <c r="B31" s="913" t="str">
        <f>IF(基本情報入力シート!C68="","",基本情報入力シート!C68)</f>
        <v/>
      </c>
      <c r="C31" s="914"/>
      <c r="D31" s="914"/>
      <c r="E31" s="914"/>
      <c r="F31" s="914"/>
      <c r="G31" s="914"/>
      <c r="H31" s="914"/>
      <c r="I31" s="915"/>
      <c r="J31" s="360" t="str">
        <f>IF(基本情報入力シート!M68="","",基本情報入力シート!M68)</f>
        <v/>
      </c>
      <c r="K31" s="361" t="str">
        <f>IF(基本情報入力シート!R68="","",基本情報入力シート!R68)</f>
        <v/>
      </c>
      <c r="L31" s="361" t="str">
        <f>IF(基本情報入力シート!W68="","",基本情報入力シート!W68)</f>
        <v/>
      </c>
      <c r="M31" s="362" t="str">
        <f>IF(基本情報入力シート!X68="","",基本情報入力シート!X68)</f>
        <v/>
      </c>
      <c r="N31" s="363" t="str">
        <f>IF(基本情報入力シート!Y68="","",基本情報入力シート!Y68)</f>
        <v/>
      </c>
      <c r="O31" s="56"/>
      <c r="P31" s="57"/>
      <c r="Q31" s="58"/>
      <c r="R31" s="59"/>
      <c r="S31" s="50"/>
      <c r="T31" s="354" t="str">
        <f>IFERROR(S31*VLOOKUP(AE31,【参考】数式用3!$AN$3:$BU$14,MATCH(N31,【参考】数式用3!$AN$2:$BU$2,0)),"")</f>
        <v/>
      </c>
      <c r="U31" s="60"/>
      <c r="V31" s="51"/>
      <c r="W31" s="74"/>
      <c r="X31" s="992" t="str">
        <f>IFERROR(V31*VLOOKUP(AF31,【参考】数式用3!$AN$15:$BU$23,MATCH(N31,【参考】数式用3!$AN$2:$BU$2,0)),"")</f>
        <v/>
      </c>
      <c r="Y31" s="993"/>
      <c r="Z31" s="61"/>
      <c r="AA31" s="52"/>
      <c r="AB31" s="364" t="str">
        <f>IFERROR(AA31*VLOOKUP(AG31,【参考】数式用3!$AN$24:$BU$27,MATCH(N31,【参考】数式用3!$AN$2:$BU$2,0)),"")</f>
        <v/>
      </c>
      <c r="AC31" s="63"/>
      <c r="AD31" s="356" t="str">
        <f t="shared" si="0"/>
        <v/>
      </c>
      <c r="AE31" s="357" t="str">
        <f t="shared" si="4"/>
        <v/>
      </c>
      <c r="AF31" s="357" t="str">
        <f t="shared" si="5"/>
        <v/>
      </c>
      <c r="AG31" s="357" t="str">
        <f t="shared" si="6"/>
        <v/>
      </c>
    </row>
    <row r="32" spans="1:33" ht="25" customHeight="1">
      <c r="A32" s="359">
        <v>17</v>
      </c>
      <c r="B32" s="913" t="str">
        <f>IF(基本情報入力シート!C69="","",基本情報入力シート!C69)</f>
        <v/>
      </c>
      <c r="C32" s="914"/>
      <c r="D32" s="914"/>
      <c r="E32" s="914"/>
      <c r="F32" s="914"/>
      <c r="G32" s="914"/>
      <c r="H32" s="914"/>
      <c r="I32" s="915"/>
      <c r="J32" s="361" t="str">
        <f>IF(基本情報入力シート!M69="","",基本情報入力シート!M69)</f>
        <v/>
      </c>
      <c r="K32" s="361" t="str">
        <f>IF(基本情報入力シート!R69="","",基本情報入力シート!R69)</f>
        <v/>
      </c>
      <c r="L32" s="361" t="str">
        <f>IF(基本情報入力シート!W69="","",基本情報入力シート!W69)</f>
        <v/>
      </c>
      <c r="M32" s="377" t="str">
        <f>IF(基本情報入力シート!X69="","",基本情報入力シート!X69)</f>
        <v/>
      </c>
      <c r="N32" s="383" t="str">
        <f>IF(基本情報入力シート!Y69="","",基本情報入力シート!Y69)</f>
        <v/>
      </c>
      <c r="O32" s="56"/>
      <c r="P32" s="57"/>
      <c r="Q32" s="58"/>
      <c r="R32" s="56"/>
      <c r="S32" s="379"/>
      <c r="T32" s="354" t="str">
        <f>IFERROR(S32*VLOOKUP(AE32,【参考】数式用3!$AN$3:$BU$14,MATCH(N32,【参考】数式用3!$AN$2:$BU$2,0)),"")</f>
        <v/>
      </c>
      <c r="U32" s="380"/>
      <c r="V32" s="74"/>
      <c r="W32" s="74"/>
      <c r="X32" s="992" t="str">
        <f>IFERROR(V32*VLOOKUP(AF32,【参考】数式用3!$AN$15:$BU$23,MATCH(N32,【参考】数式用3!$AN$2:$BU$2,0)),"")</f>
        <v/>
      </c>
      <c r="Y32" s="993"/>
      <c r="Z32" s="385"/>
      <c r="AA32" s="382"/>
      <c r="AB32" s="364" t="str">
        <f>IFERROR(AA32*VLOOKUP(AG32,【参考】数式用3!$AN$24:$BU$27,MATCH(N32,【参考】数式用3!$AN$2:$BU$2,0)),"")</f>
        <v/>
      </c>
      <c r="AC32" s="63"/>
      <c r="AD32" s="356" t="str">
        <f t="shared" si="0"/>
        <v/>
      </c>
      <c r="AE32" s="357" t="str">
        <f t="shared" si="4"/>
        <v/>
      </c>
      <c r="AF32" s="357" t="str">
        <f t="shared" si="5"/>
        <v/>
      </c>
      <c r="AG32" s="357" t="str">
        <f t="shared" si="6"/>
        <v/>
      </c>
    </row>
    <row r="33" spans="1:33" ht="25" customHeight="1">
      <c r="A33" s="359">
        <v>18</v>
      </c>
      <c r="B33" s="913" t="str">
        <f>IF(基本情報入力シート!C70="","",基本情報入力シート!C70)</f>
        <v/>
      </c>
      <c r="C33" s="914"/>
      <c r="D33" s="914"/>
      <c r="E33" s="914"/>
      <c r="F33" s="914"/>
      <c r="G33" s="914"/>
      <c r="H33" s="914"/>
      <c r="I33" s="915"/>
      <c r="J33" s="360" t="str">
        <f>IF(基本情報入力シート!M70="","",基本情報入力シート!M70)</f>
        <v/>
      </c>
      <c r="K33" s="361" t="str">
        <f>IF(基本情報入力シート!R70="","",基本情報入力シート!R70)</f>
        <v/>
      </c>
      <c r="L33" s="361" t="str">
        <f>IF(基本情報入力シート!W70="","",基本情報入力シート!W70)</f>
        <v/>
      </c>
      <c r="M33" s="362" t="str">
        <f>IF(基本情報入力シート!X70="","",基本情報入力シート!X70)</f>
        <v/>
      </c>
      <c r="N33" s="363" t="str">
        <f>IF(基本情報入力シート!Y70="","",基本情報入力シート!Y70)</f>
        <v/>
      </c>
      <c r="O33" s="56"/>
      <c r="P33" s="57"/>
      <c r="Q33" s="58"/>
      <c r="R33" s="59"/>
      <c r="S33" s="50"/>
      <c r="T33" s="354" t="str">
        <f>IFERROR(S33*VLOOKUP(AE33,【参考】数式用3!$AN$3:$BU$14,MATCH(N33,【参考】数式用3!$AN$2:$BU$2,0)),"")</f>
        <v/>
      </c>
      <c r="U33" s="60"/>
      <c r="V33" s="51"/>
      <c r="W33" s="74"/>
      <c r="X33" s="992" t="str">
        <f>IFERROR(V33*VLOOKUP(AF33,【参考】数式用3!$AN$15:$BU$23,MATCH(N33,【参考】数式用3!$AN$2:$BU$2,0)),"")</f>
        <v/>
      </c>
      <c r="Y33" s="993"/>
      <c r="Z33" s="61"/>
      <c r="AA33" s="52"/>
      <c r="AB33" s="364" t="str">
        <f>IFERROR(AA33*VLOOKUP(AG33,【参考】数式用3!$AN$24:$BU$27,MATCH(N33,【参考】数式用3!$AN$2:$BU$2,0)),"")</f>
        <v/>
      </c>
      <c r="AC33" s="63"/>
      <c r="AD33" s="356" t="str">
        <f t="shared" si="0"/>
        <v/>
      </c>
      <c r="AE33" s="357" t="str">
        <f t="shared" si="4"/>
        <v/>
      </c>
      <c r="AF33" s="357" t="str">
        <f t="shared" si="5"/>
        <v/>
      </c>
      <c r="AG33" s="357" t="str">
        <f t="shared" si="6"/>
        <v/>
      </c>
    </row>
    <row r="34" spans="1:33" ht="25" customHeight="1">
      <c r="A34" s="359">
        <v>19</v>
      </c>
      <c r="B34" s="913" t="str">
        <f>IF(基本情報入力シート!C71="","",基本情報入力シート!C71)</f>
        <v/>
      </c>
      <c r="C34" s="914"/>
      <c r="D34" s="914"/>
      <c r="E34" s="914"/>
      <c r="F34" s="914"/>
      <c r="G34" s="914"/>
      <c r="H34" s="914"/>
      <c r="I34" s="915"/>
      <c r="J34" s="360" t="str">
        <f>IF(基本情報入力シート!M71="","",基本情報入力シート!M71)</f>
        <v/>
      </c>
      <c r="K34" s="361" t="str">
        <f>IF(基本情報入力シート!R71="","",基本情報入力シート!R71)</f>
        <v/>
      </c>
      <c r="L34" s="361" t="str">
        <f>IF(基本情報入力シート!W71="","",基本情報入力シート!W71)</f>
        <v/>
      </c>
      <c r="M34" s="362" t="str">
        <f>IF(基本情報入力シート!X71="","",基本情報入力シート!X71)</f>
        <v/>
      </c>
      <c r="N34" s="363" t="str">
        <f>IF(基本情報入力シート!Y71="","",基本情報入力シート!Y71)</f>
        <v/>
      </c>
      <c r="O34" s="56"/>
      <c r="P34" s="57"/>
      <c r="Q34" s="58"/>
      <c r="R34" s="59"/>
      <c r="S34" s="50"/>
      <c r="T34" s="354" t="str">
        <f>IFERROR(S34*VLOOKUP(AE34,【参考】数式用3!$AN$3:$BU$14,MATCH(N34,【参考】数式用3!$AN$2:$BU$2,0)),"")</f>
        <v/>
      </c>
      <c r="U34" s="60"/>
      <c r="V34" s="51"/>
      <c r="W34" s="74"/>
      <c r="X34" s="992" t="str">
        <f>IFERROR(V34*VLOOKUP(AF34,【参考】数式用3!$AN$15:$BU$23,MATCH(N34,【参考】数式用3!$AN$2:$BU$2,0)),"")</f>
        <v/>
      </c>
      <c r="Y34" s="993"/>
      <c r="Z34" s="61"/>
      <c r="AA34" s="52"/>
      <c r="AB34" s="364" t="str">
        <f>IFERROR(AA34*VLOOKUP(AG34,【参考】数式用3!$AN$24:$BU$27,MATCH(N34,【参考】数式用3!$AN$2:$BU$2,0)),"")</f>
        <v/>
      </c>
      <c r="AC34" s="63"/>
      <c r="AD34" s="356" t="str">
        <f t="shared" si="0"/>
        <v/>
      </c>
      <c r="AE34" s="357" t="str">
        <f t="shared" si="4"/>
        <v/>
      </c>
      <c r="AF34" s="357" t="str">
        <f t="shared" si="5"/>
        <v/>
      </c>
      <c r="AG34" s="357" t="str">
        <f t="shared" si="6"/>
        <v/>
      </c>
    </row>
    <row r="35" spans="1:33" ht="25" customHeight="1">
      <c r="A35" s="359">
        <v>20</v>
      </c>
      <c r="B35" s="913" t="str">
        <f>IF(基本情報入力シート!C72="","",基本情報入力シート!C72)</f>
        <v/>
      </c>
      <c r="C35" s="914"/>
      <c r="D35" s="914"/>
      <c r="E35" s="914"/>
      <c r="F35" s="914"/>
      <c r="G35" s="914"/>
      <c r="H35" s="914"/>
      <c r="I35" s="915"/>
      <c r="J35" s="360" t="str">
        <f>IF(基本情報入力シート!M72="","",基本情報入力シート!M72)</f>
        <v/>
      </c>
      <c r="K35" s="361" t="str">
        <f>IF(基本情報入力シート!R72="","",基本情報入力シート!R72)</f>
        <v/>
      </c>
      <c r="L35" s="361" t="str">
        <f>IF(基本情報入力シート!W72="","",基本情報入力シート!W72)</f>
        <v/>
      </c>
      <c r="M35" s="362" t="str">
        <f>IF(基本情報入力シート!X72="","",基本情報入力シート!X72)</f>
        <v/>
      </c>
      <c r="N35" s="363" t="str">
        <f>IF(基本情報入力シート!Y72="","",基本情報入力シート!Y72)</f>
        <v/>
      </c>
      <c r="O35" s="56"/>
      <c r="P35" s="57"/>
      <c r="Q35" s="58"/>
      <c r="R35" s="59"/>
      <c r="S35" s="50"/>
      <c r="T35" s="354" t="str">
        <f>IFERROR(S35*VLOOKUP(AE35,【参考】数式用3!$AN$3:$BU$14,MATCH(N35,【参考】数式用3!$AN$2:$BU$2,0)),"")</f>
        <v/>
      </c>
      <c r="U35" s="60"/>
      <c r="V35" s="51"/>
      <c r="W35" s="74"/>
      <c r="X35" s="992" t="str">
        <f>IFERROR(V35*VLOOKUP(AF35,【参考】数式用3!$AN$15:$BU$23,MATCH(N35,【参考】数式用3!$AN$2:$BU$2,0)),"")</f>
        <v/>
      </c>
      <c r="Y35" s="993"/>
      <c r="Z35" s="61"/>
      <c r="AA35" s="52"/>
      <c r="AB35" s="364" t="str">
        <f>IFERROR(AA35*VLOOKUP(AG35,【参考】数式用3!$AN$24:$BU$27,MATCH(N35,【参考】数式用3!$AN$2:$BU$2,0)),"")</f>
        <v/>
      </c>
      <c r="AC35" s="63"/>
      <c r="AD35" s="356" t="str">
        <f t="shared" si="0"/>
        <v/>
      </c>
      <c r="AE35" s="357" t="str">
        <f t="shared" si="4"/>
        <v/>
      </c>
      <c r="AF35" s="357" t="str">
        <f t="shared" si="5"/>
        <v/>
      </c>
      <c r="AG35" s="357" t="str">
        <f t="shared" si="6"/>
        <v/>
      </c>
    </row>
    <row r="36" spans="1:33" ht="25" customHeight="1">
      <c r="A36" s="359">
        <v>21</v>
      </c>
      <c r="B36" s="913" t="str">
        <f>IF(基本情報入力シート!C73="","",基本情報入力シート!C73)</f>
        <v/>
      </c>
      <c r="C36" s="914"/>
      <c r="D36" s="914"/>
      <c r="E36" s="914"/>
      <c r="F36" s="914"/>
      <c r="G36" s="914"/>
      <c r="H36" s="914"/>
      <c r="I36" s="915"/>
      <c r="J36" s="360" t="str">
        <f>IF(基本情報入力シート!M73="","",基本情報入力シート!M73)</f>
        <v/>
      </c>
      <c r="K36" s="361" t="str">
        <f>IF(基本情報入力シート!R73="","",基本情報入力シート!R73)</f>
        <v/>
      </c>
      <c r="L36" s="361" t="str">
        <f>IF(基本情報入力シート!W73="","",基本情報入力シート!W73)</f>
        <v/>
      </c>
      <c r="M36" s="362" t="str">
        <f>IF(基本情報入力シート!X73="","",基本情報入力シート!X73)</f>
        <v/>
      </c>
      <c r="N36" s="363" t="str">
        <f>IF(基本情報入力シート!Y73="","",基本情報入力シート!Y73)</f>
        <v/>
      </c>
      <c r="O36" s="56"/>
      <c r="P36" s="57"/>
      <c r="Q36" s="58"/>
      <c r="R36" s="59"/>
      <c r="S36" s="50"/>
      <c r="T36" s="354" t="str">
        <f>IFERROR(S36*VLOOKUP(AE36,【参考】数式用3!$AN$3:$BU$14,MATCH(N36,【参考】数式用3!$AN$2:$BU$2,0)),"")</f>
        <v/>
      </c>
      <c r="U36" s="60"/>
      <c r="V36" s="51"/>
      <c r="W36" s="74"/>
      <c r="X36" s="992" t="str">
        <f>IFERROR(V36*VLOOKUP(AF36,【参考】数式用3!$AN$15:$BU$23,MATCH(N36,【参考】数式用3!$AN$2:$BU$2,0)),"")</f>
        <v/>
      </c>
      <c r="Y36" s="993"/>
      <c r="Z36" s="61"/>
      <c r="AA36" s="52"/>
      <c r="AB36" s="364" t="str">
        <f>IFERROR(AA36*VLOOKUP(AG36,【参考】数式用3!$AN$24:$BU$27,MATCH(N36,【参考】数式用3!$AN$2:$BU$2,0)),"")</f>
        <v/>
      </c>
      <c r="AC36" s="63"/>
      <c r="AD36" s="356" t="str">
        <f t="shared" si="0"/>
        <v/>
      </c>
      <c r="AE36" s="357" t="str">
        <f t="shared" si="4"/>
        <v/>
      </c>
      <c r="AF36" s="357" t="str">
        <f t="shared" si="5"/>
        <v/>
      </c>
      <c r="AG36" s="357" t="str">
        <f t="shared" si="6"/>
        <v/>
      </c>
    </row>
    <row r="37" spans="1:33" ht="25" customHeight="1">
      <c r="A37" s="359">
        <v>22</v>
      </c>
      <c r="B37" s="913" t="str">
        <f>IF(基本情報入力シート!C74="","",基本情報入力シート!C74)</f>
        <v/>
      </c>
      <c r="C37" s="914"/>
      <c r="D37" s="914"/>
      <c r="E37" s="914"/>
      <c r="F37" s="914"/>
      <c r="G37" s="914"/>
      <c r="H37" s="914"/>
      <c r="I37" s="915"/>
      <c r="J37" s="360" t="str">
        <f>IF(基本情報入力シート!M74="","",基本情報入力シート!M74)</f>
        <v/>
      </c>
      <c r="K37" s="361" t="str">
        <f>IF(基本情報入力シート!R74="","",基本情報入力シート!R74)</f>
        <v/>
      </c>
      <c r="L37" s="361" t="str">
        <f>IF(基本情報入力シート!W74="","",基本情報入力シート!W74)</f>
        <v/>
      </c>
      <c r="M37" s="362" t="str">
        <f>IF(基本情報入力シート!X74="","",基本情報入力シート!X74)</f>
        <v/>
      </c>
      <c r="N37" s="363" t="str">
        <f>IF(基本情報入力シート!Y74="","",基本情報入力シート!Y74)</f>
        <v/>
      </c>
      <c r="O37" s="56"/>
      <c r="P37" s="57"/>
      <c r="Q37" s="58"/>
      <c r="R37" s="59"/>
      <c r="S37" s="50"/>
      <c r="T37" s="354" t="str">
        <f>IFERROR(S37*VLOOKUP(AE37,【参考】数式用3!$AN$3:$BU$14,MATCH(N37,【参考】数式用3!$AN$2:$BU$2,0)),"")</f>
        <v/>
      </c>
      <c r="U37" s="60"/>
      <c r="V37" s="51"/>
      <c r="W37" s="74"/>
      <c r="X37" s="992" t="str">
        <f>IFERROR(V37*VLOOKUP(AF37,【参考】数式用3!$AN$15:$BU$23,MATCH(N37,【参考】数式用3!$AN$2:$BU$2,0)),"")</f>
        <v/>
      </c>
      <c r="Y37" s="993"/>
      <c r="Z37" s="61"/>
      <c r="AA37" s="52"/>
      <c r="AB37" s="364" t="str">
        <f>IFERROR(AA37*VLOOKUP(AG37,【参考】数式用3!$AN$24:$BU$27,MATCH(N37,【参考】数式用3!$AN$2:$BU$2,0)),"")</f>
        <v/>
      </c>
      <c r="AC37" s="63"/>
      <c r="AD37" s="356" t="str">
        <f t="shared" si="0"/>
        <v/>
      </c>
      <c r="AE37" s="357" t="str">
        <f t="shared" si="4"/>
        <v/>
      </c>
      <c r="AF37" s="357" t="str">
        <f t="shared" si="5"/>
        <v/>
      </c>
      <c r="AG37" s="357" t="str">
        <f t="shared" si="6"/>
        <v/>
      </c>
    </row>
    <row r="38" spans="1:33" ht="25" customHeight="1">
      <c r="A38" s="359">
        <v>23</v>
      </c>
      <c r="B38" s="913" t="str">
        <f>IF(基本情報入力シート!C75="","",基本情報入力シート!C75)</f>
        <v/>
      </c>
      <c r="C38" s="914"/>
      <c r="D38" s="914"/>
      <c r="E38" s="914"/>
      <c r="F38" s="914"/>
      <c r="G38" s="914"/>
      <c r="H38" s="914"/>
      <c r="I38" s="915"/>
      <c r="J38" s="360" t="str">
        <f>IF(基本情報入力シート!M75="","",基本情報入力シート!M75)</f>
        <v/>
      </c>
      <c r="K38" s="361" t="str">
        <f>IF(基本情報入力シート!R75="","",基本情報入力シート!R75)</f>
        <v/>
      </c>
      <c r="L38" s="361" t="str">
        <f>IF(基本情報入力シート!W75="","",基本情報入力シート!W75)</f>
        <v/>
      </c>
      <c r="M38" s="362" t="str">
        <f>IF(基本情報入力シート!X75="","",基本情報入力シート!X75)</f>
        <v/>
      </c>
      <c r="N38" s="363" t="str">
        <f>IF(基本情報入力シート!Y75="","",基本情報入力シート!Y75)</f>
        <v/>
      </c>
      <c r="O38" s="56"/>
      <c r="P38" s="57"/>
      <c r="Q38" s="58"/>
      <c r="R38" s="59"/>
      <c r="S38" s="50"/>
      <c r="T38" s="354" t="str">
        <f>IFERROR(S38*VLOOKUP(AE38,【参考】数式用3!$AN$3:$BU$14,MATCH(N38,【参考】数式用3!$AN$2:$BU$2,0)),"")</f>
        <v/>
      </c>
      <c r="U38" s="60"/>
      <c r="V38" s="51"/>
      <c r="W38" s="74"/>
      <c r="X38" s="992" t="str">
        <f>IFERROR(V38*VLOOKUP(AF38,【参考】数式用3!$AN$15:$BU$23,MATCH(N38,【参考】数式用3!$AN$2:$BU$2,0)),"")</f>
        <v/>
      </c>
      <c r="Y38" s="993"/>
      <c r="Z38" s="61"/>
      <c r="AA38" s="52"/>
      <c r="AB38" s="364" t="str">
        <f>IFERROR(AA38*VLOOKUP(AG38,【参考】数式用3!$AN$24:$BU$27,MATCH(N38,【参考】数式用3!$AN$2:$BU$2,0)),"")</f>
        <v/>
      </c>
      <c r="AC38" s="63"/>
      <c r="AD38" s="356" t="str">
        <f t="shared" si="0"/>
        <v/>
      </c>
      <c r="AE38" s="357" t="str">
        <f t="shared" si="4"/>
        <v/>
      </c>
      <c r="AF38" s="357" t="str">
        <f t="shared" si="5"/>
        <v/>
      </c>
      <c r="AG38" s="357" t="str">
        <f t="shared" si="6"/>
        <v/>
      </c>
    </row>
    <row r="39" spans="1:33" ht="25" customHeight="1">
      <c r="A39" s="359">
        <v>24</v>
      </c>
      <c r="B39" s="913" t="str">
        <f>IF(基本情報入力シート!C76="","",基本情報入力シート!C76)</f>
        <v/>
      </c>
      <c r="C39" s="914"/>
      <c r="D39" s="914"/>
      <c r="E39" s="914"/>
      <c r="F39" s="914"/>
      <c r="G39" s="914"/>
      <c r="H39" s="914"/>
      <c r="I39" s="915"/>
      <c r="J39" s="360" t="str">
        <f>IF(基本情報入力シート!M76="","",基本情報入力シート!M76)</f>
        <v/>
      </c>
      <c r="K39" s="361" t="str">
        <f>IF(基本情報入力シート!R76="","",基本情報入力シート!R76)</f>
        <v/>
      </c>
      <c r="L39" s="361" t="str">
        <f>IF(基本情報入力シート!W76="","",基本情報入力シート!W76)</f>
        <v/>
      </c>
      <c r="M39" s="362" t="str">
        <f>IF(基本情報入力シート!X76="","",基本情報入力シート!X76)</f>
        <v/>
      </c>
      <c r="N39" s="363" t="str">
        <f>IF(基本情報入力シート!Y76="","",基本情報入力シート!Y76)</f>
        <v/>
      </c>
      <c r="O39" s="56"/>
      <c r="P39" s="57"/>
      <c r="Q39" s="58"/>
      <c r="R39" s="59"/>
      <c r="S39" s="50"/>
      <c r="T39" s="354" t="str">
        <f>IFERROR(S39*VLOOKUP(AE39,【参考】数式用3!$AN$3:$BU$14,MATCH(N39,【参考】数式用3!$AN$2:$BU$2,0)),"")</f>
        <v/>
      </c>
      <c r="U39" s="60"/>
      <c r="V39" s="51"/>
      <c r="W39" s="74"/>
      <c r="X39" s="992" t="str">
        <f>IFERROR(V39*VLOOKUP(AF39,【参考】数式用3!$AN$15:$BU$23,MATCH(N39,【参考】数式用3!$AN$2:$BU$2,0)),"")</f>
        <v/>
      </c>
      <c r="Y39" s="993"/>
      <c r="Z39" s="61"/>
      <c r="AA39" s="52"/>
      <c r="AB39" s="364" t="str">
        <f>IFERROR(AA39*VLOOKUP(AG39,【参考】数式用3!$AN$24:$BU$27,MATCH(N39,【参考】数式用3!$AN$2:$BU$2,0)),"")</f>
        <v/>
      </c>
      <c r="AC39" s="63"/>
      <c r="AD39" s="356" t="str">
        <f t="shared" si="0"/>
        <v/>
      </c>
      <c r="AE39" s="357" t="str">
        <f t="shared" si="4"/>
        <v/>
      </c>
      <c r="AF39" s="357" t="str">
        <f t="shared" si="5"/>
        <v/>
      </c>
      <c r="AG39" s="357" t="str">
        <f t="shared" si="6"/>
        <v/>
      </c>
    </row>
    <row r="40" spans="1:33" ht="25" customHeight="1">
      <c r="A40" s="359">
        <v>25</v>
      </c>
      <c r="B40" s="913" t="str">
        <f>IF(基本情報入力シート!C77="","",基本情報入力シート!C77)</f>
        <v/>
      </c>
      <c r="C40" s="914"/>
      <c r="D40" s="914"/>
      <c r="E40" s="914"/>
      <c r="F40" s="914"/>
      <c r="G40" s="914"/>
      <c r="H40" s="914"/>
      <c r="I40" s="915"/>
      <c r="J40" s="360" t="str">
        <f>IF(基本情報入力シート!M77="","",基本情報入力シート!M77)</f>
        <v/>
      </c>
      <c r="K40" s="361" t="str">
        <f>IF(基本情報入力シート!R77="","",基本情報入力シート!R77)</f>
        <v/>
      </c>
      <c r="L40" s="361" t="str">
        <f>IF(基本情報入力シート!W77="","",基本情報入力シート!W77)</f>
        <v/>
      </c>
      <c r="M40" s="362" t="str">
        <f>IF(基本情報入力シート!X77="","",基本情報入力シート!X77)</f>
        <v/>
      </c>
      <c r="N40" s="363" t="str">
        <f>IF(基本情報入力シート!Y77="","",基本情報入力シート!Y77)</f>
        <v/>
      </c>
      <c r="O40" s="56"/>
      <c r="P40" s="57"/>
      <c r="Q40" s="58"/>
      <c r="R40" s="59"/>
      <c r="S40" s="50"/>
      <c r="T40" s="354" t="str">
        <f>IFERROR(S40*VLOOKUP(AE40,【参考】数式用3!$AN$3:$BU$14,MATCH(N40,【参考】数式用3!$AN$2:$BU$2,0)),"")</f>
        <v/>
      </c>
      <c r="U40" s="60"/>
      <c r="V40" s="51"/>
      <c r="W40" s="74"/>
      <c r="X40" s="992" t="str">
        <f>IFERROR(V40*VLOOKUP(AF40,【参考】数式用3!$AN$15:$BU$23,MATCH(N40,【参考】数式用3!$AN$2:$BU$2,0)),"")</f>
        <v/>
      </c>
      <c r="Y40" s="993"/>
      <c r="Z40" s="61"/>
      <c r="AA40" s="52"/>
      <c r="AB40" s="364" t="str">
        <f>IFERROR(AA40*VLOOKUP(AG40,【参考】数式用3!$AN$24:$BU$27,MATCH(N40,【参考】数式用3!$AN$2:$BU$2,0)),"")</f>
        <v/>
      </c>
      <c r="AC40" s="63"/>
      <c r="AD40" s="356" t="str">
        <f t="shared" si="0"/>
        <v/>
      </c>
      <c r="AE40" s="357" t="str">
        <f t="shared" si="4"/>
        <v/>
      </c>
      <c r="AF40" s="357" t="str">
        <f t="shared" si="5"/>
        <v/>
      </c>
      <c r="AG40" s="357" t="str">
        <f t="shared" si="6"/>
        <v/>
      </c>
    </row>
    <row r="41" spans="1:33" ht="25" customHeight="1">
      <c r="A41" s="359">
        <v>26</v>
      </c>
      <c r="B41" s="913" t="str">
        <f>IF(基本情報入力シート!C78="","",基本情報入力シート!C78)</f>
        <v/>
      </c>
      <c r="C41" s="914"/>
      <c r="D41" s="914"/>
      <c r="E41" s="914"/>
      <c r="F41" s="914"/>
      <c r="G41" s="914"/>
      <c r="H41" s="914"/>
      <c r="I41" s="915"/>
      <c r="J41" s="360" t="str">
        <f>IF(基本情報入力シート!M78="","",基本情報入力シート!M78)</f>
        <v/>
      </c>
      <c r="K41" s="361" t="str">
        <f>IF(基本情報入力シート!R78="","",基本情報入力シート!R78)</f>
        <v/>
      </c>
      <c r="L41" s="361" t="str">
        <f>IF(基本情報入力シート!W78="","",基本情報入力シート!W78)</f>
        <v/>
      </c>
      <c r="M41" s="362" t="str">
        <f>IF(基本情報入力シート!X78="","",基本情報入力シート!X78)</f>
        <v/>
      </c>
      <c r="N41" s="363" t="str">
        <f>IF(基本情報入力シート!Y78="","",基本情報入力シート!Y78)</f>
        <v/>
      </c>
      <c r="O41" s="56"/>
      <c r="P41" s="57"/>
      <c r="Q41" s="58"/>
      <c r="R41" s="59"/>
      <c r="S41" s="50"/>
      <c r="T41" s="354" t="str">
        <f>IFERROR(S41*VLOOKUP(AE41,【参考】数式用3!$AN$3:$BU$14,MATCH(N41,【参考】数式用3!$AN$2:$BU$2,0)),"")</f>
        <v/>
      </c>
      <c r="U41" s="60"/>
      <c r="V41" s="51"/>
      <c r="W41" s="74"/>
      <c r="X41" s="992" t="str">
        <f>IFERROR(V41*VLOOKUP(AF41,【参考】数式用3!$AN$15:$BU$23,MATCH(N41,【参考】数式用3!$AN$2:$BU$2,0)),"")</f>
        <v/>
      </c>
      <c r="Y41" s="993"/>
      <c r="Z41" s="61"/>
      <c r="AA41" s="52"/>
      <c r="AB41" s="364" t="str">
        <f>IFERROR(AA41*VLOOKUP(AG41,【参考】数式用3!$AN$24:$BU$27,MATCH(N41,【参考】数式用3!$AN$2:$BU$2,0)),"")</f>
        <v/>
      </c>
      <c r="AC41" s="63"/>
      <c r="AD41" s="356" t="str">
        <f t="shared" si="0"/>
        <v/>
      </c>
      <c r="AE41" s="357" t="str">
        <f t="shared" si="4"/>
        <v/>
      </c>
      <c r="AF41" s="357" t="str">
        <f t="shared" si="5"/>
        <v/>
      </c>
      <c r="AG41" s="357" t="str">
        <f t="shared" si="6"/>
        <v/>
      </c>
    </row>
    <row r="42" spans="1:33" ht="25" customHeight="1">
      <c r="A42" s="359">
        <v>27</v>
      </c>
      <c r="B42" s="913" t="str">
        <f>IF(基本情報入力シート!C79="","",基本情報入力シート!C79)</f>
        <v/>
      </c>
      <c r="C42" s="914"/>
      <c r="D42" s="914"/>
      <c r="E42" s="914"/>
      <c r="F42" s="914"/>
      <c r="G42" s="914"/>
      <c r="H42" s="914"/>
      <c r="I42" s="915"/>
      <c r="J42" s="360" t="str">
        <f>IF(基本情報入力シート!M79="","",基本情報入力シート!M79)</f>
        <v/>
      </c>
      <c r="K42" s="361" t="str">
        <f>IF(基本情報入力シート!R79="","",基本情報入力シート!R79)</f>
        <v/>
      </c>
      <c r="L42" s="361" t="str">
        <f>IF(基本情報入力シート!W79="","",基本情報入力シート!W79)</f>
        <v/>
      </c>
      <c r="M42" s="362" t="str">
        <f>IF(基本情報入力シート!X79="","",基本情報入力シート!X79)</f>
        <v/>
      </c>
      <c r="N42" s="363" t="str">
        <f>IF(基本情報入力シート!Y79="","",基本情報入力シート!Y79)</f>
        <v/>
      </c>
      <c r="O42" s="56"/>
      <c r="P42" s="57"/>
      <c r="Q42" s="58"/>
      <c r="R42" s="59"/>
      <c r="S42" s="50"/>
      <c r="T42" s="354" t="str">
        <f>IFERROR(S42*VLOOKUP(AE42,【参考】数式用3!$AN$3:$BU$14,MATCH(N42,【参考】数式用3!$AN$2:$BU$2,0)),"")</f>
        <v/>
      </c>
      <c r="U42" s="60"/>
      <c r="V42" s="51"/>
      <c r="W42" s="74"/>
      <c r="X42" s="992" t="str">
        <f>IFERROR(V42*VLOOKUP(AF42,【参考】数式用3!$AN$15:$BU$23,MATCH(N42,【参考】数式用3!$AN$2:$BU$2,0)),"")</f>
        <v/>
      </c>
      <c r="Y42" s="993"/>
      <c r="Z42" s="61"/>
      <c r="AA42" s="52"/>
      <c r="AB42" s="364" t="str">
        <f>IFERROR(AA42*VLOOKUP(AG42,【参考】数式用3!$AN$24:$BU$27,MATCH(N42,【参考】数式用3!$AN$2:$BU$2,0)),"")</f>
        <v/>
      </c>
      <c r="AC42" s="63"/>
      <c r="AD42" s="356" t="str">
        <f t="shared" si="0"/>
        <v/>
      </c>
      <c r="AE42" s="357" t="str">
        <f t="shared" si="4"/>
        <v/>
      </c>
      <c r="AF42" s="357" t="str">
        <f t="shared" si="5"/>
        <v/>
      </c>
      <c r="AG42" s="357" t="str">
        <f t="shared" si="6"/>
        <v/>
      </c>
    </row>
    <row r="43" spans="1:33" ht="25" customHeight="1">
      <c r="A43" s="359">
        <v>28</v>
      </c>
      <c r="B43" s="913" t="str">
        <f>IF(基本情報入力シート!C80="","",基本情報入力シート!C80)</f>
        <v/>
      </c>
      <c r="C43" s="914"/>
      <c r="D43" s="914"/>
      <c r="E43" s="914"/>
      <c r="F43" s="914"/>
      <c r="G43" s="914"/>
      <c r="H43" s="914"/>
      <c r="I43" s="915"/>
      <c r="J43" s="360" t="str">
        <f>IF(基本情報入力シート!M80="","",基本情報入力シート!M80)</f>
        <v/>
      </c>
      <c r="K43" s="361" t="str">
        <f>IF(基本情報入力シート!R80="","",基本情報入力シート!R80)</f>
        <v/>
      </c>
      <c r="L43" s="361" t="str">
        <f>IF(基本情報入力シート!W80="","",基本情報入力シート!W80)</f>
        <v/>
      </c>
      <c r="M43" s="362" t="str">
        <f>IF(基本情報入力シート!X80="","",基本情報入力シート!X80)</f>
        <v/>
      </c>
      <c r="N43" s="363" t="str">
        <f>IF(基本情報入力シート!Y80="","",基本情報入力シート!Y80)</f>
        <v/>
      </c>
      <c r="O43" s="56"/>
      <c r="P43" s="57"/>
      <c r="Q43" s="58"/>
      <c r="R43" s="59"/>
      <c r="S43" s="50"/>
      <c r="T43" s="354" t="str">
        <f>IFERROR(S43*VLOOKUP(AE43,【参考】数式用3!$AN$3:$BU$14,MATCH(N43,【参考】数式用3!$AN$2:$BU$2,0)),"")</f>
        <v/>
      </c>
      <c r="U43" s="60"/>
      <c r="V43" s="51"/>
      <c r="W43" s="74"/>
      <c r="X43" s="992" t="str">
        <f>IFERROR(V43*VLOOKUP(AF43,【参考】数式用3!$AN$15:$BU$23,MATCH(N43,【参考】数式用3!$AN$2:$BU$2,0)),"")</f>
        <v/>
      </c>
      <c r="Y43" s="993"/>
      <c r="Z43" s="61"/>
      <c r="AA43" s="52"/>
      <c r="AB43" s="364" t="str">
        <f>IFERROR(AA43*VLOOKUP(AG43,【参考】数式用3!$AN$24:$BU$27,MATCH(N43,【参考】数式用3!$AN$2:$BU$2,0)),"")</f>
        <v/>
      </c>
      <c r="AC43" s="63"/>
      <c r="AD43" s="356" t="str">
        <f t="shared" si="0"/>
        <v/>
      </c>
      <c r="AE43" s="357" t="str">
        <f t="shared" si="4"/>
        <v/>
      </c>
      <c r="AF43" s="357" t="str">
        <f t="shared" si="5"/>
        <v/>
      </c>
      <c r="AG43" s="357" t="str">
        <f t="shared" si="6"/>
        <v/>
      </c>
    </row>
    <row r="44" spans="1:33" ht="25" customHeight="1">
      <c r="A44" s="359">
        <v>29</v>
      </c>
      <c r="B44" s="913" t="str">
        <f>IF(基本情報入力シート!C81="","",基本情報入力シート!C81)</f>
        <v/>
      </c>
      <c r="C44" s="914"/>
      <c r="D44" s="914"/>
      <c r="E44" s="914"/>
      <c r="F44" s="914"/>
      <c r="G44" s="914"/>
      <c r="H44" s="914"/>
      <c r="I44" s="915"/>
      <c r="J44" s="360" t="str">
        <f>IF(基本情報入力シート!M81="","",基本情報入力シート!M81)</f>
        <v/>
      </c>
      <c r="K44" s="361" t="str">
        <f>IF(基本情報入力シート!R81="","",基本情報入力シート!R81)</f>
        <v/>
      </c>
      <c r="L44" s="361" t="str">
        <f>IF(基本情報入力シート!W81="","",基本情報入力シート!W81)</f>
        <v/>
      </c>
      <c r="M44" s="362" t="str">
        <f>IF(基本情報入力シート!X81="","",基本情報入力シート!X81)</f>
        <v/>
      </c>
      <c r="N44" s="363" t="str">
        <f>IF(基本情報入力シート!Y81="","",基本情報入力シート!Y81)</f>
        <v/>
      </c>
      <c r="O44" s="56"/>
      <c r="P44" s="57"/>
      <c r="Q44" s="58"/>
      <c r="R44" s="59"/>
      <c r="S44" s="50"/>
      <c r="T44" s="354" t="str">
        <f>IFERROR(S44*VLOOKUP(AE44,【参考】数式用3!$AN$3:$BU$14,MATCH(N44,【参考】数式用3!$AN$2:$BU$2,0)),"")</f>
        <v/>
      </c>
      <c r="U44" s="60"/>
      <c r="V44" s="51"/>
      <c r="W44" s="74"/>
      <c r="X44" s="992" t="str">
        <f>IFERROR(V44*VLOOKUP(AF44,【参考】数式用3!$AN$15:$BU$23,MATCH(N44,【参考】数式用3!$AN$2:$BU$2,0)),"")</f>
        <v/>
      </c>
      <c r="Y44" s="993"/>
      <c r="Z44" s="61"/>
      <c r="AA44" s="52"/>
      <c r="AB44" s="364" t="str">
        <f>IFERROR(AA44*VLOOKUP(AG44,【参考】数式用3!$AN$24:$BU$27,MATCH(N44,【参考】数式用3!$AN$2:$BU$2,0)),"")</f>
        <v/>
      </c>
      <c r="AC44" s="63"/>
      <c r="AD44" s="356" t="str">
        <f t="shared" si="0"/>
        <v/>
      </c>
      <c r="AE44" s="357" t="str">
        <f t="shared" si="4"/>
        <v/>
      </c>
      <c r="AF44" s="357" t="str">
        <f t="shared" si="5"/>
        <v/>
      </c>
      <c r="AG44" s="357" t="str">
        <f t="shared" si="6"/>
        <v/>
      </c>
    </row>
    <row r="45" spans="1:33" ht="25" customHeight="1">
      <c r="A45" s="359">
        <v>30</v>
      </c>
      <c r="B45" s="913" t="str">
        <f>IF(基本情報入力シート!C82="","",基本情報入力シート!C82)</f>
        <v/>
      </c>
      <c r="C45" s="914"/>
      <c r="D45" s="914"/>
      <c r="E45" s="914"/>
      <c r="F45" s="914"/>
      <c r="G45" s="914"/>
      <c r="H45" s="914"/>
      <c r="I45" s="915"/>
      <c r="J45" s="360" t="str">
        <f>IF(基本情報入力シート!M82="","",基本情報入力シート!M82)</f>
        <v/>
      </c>
      <c r="K45" s="361" t="str">
        <f>IF(基本情報入力シート!R82="","",基本情報入力シート!R82)</f>
        <v/>
      </c>
      <c r="L45" s="361" t="str">
        <f>IF(基本情報入力シート!W82="","",基本情報入力シート!W82)</f>
        <v/>
      </c>
      <c r="M45" s="362" t="str">
        <f>IF(基本情報入力シート!X82="","",基本情報入力シート!X82)</f>
        <v/>
      </c>
      <c r="N45" s="363" t="str">
        <f>IF(基本情報入力シート!Y82="","",基本情報入力シート!Y82)</f>
        <v/>
      </c>
      <c r="O45" s="56"/>
      <c r="P45" s="57"/>
      <c r="Q45" s="58"/>
      <c r="R45" s="59"/>
      <c r="S45" s="50"/>
      <c r="T45" s="354" t="str">
        <f>IFERROR(S45*VLOOKUP(AE45,【参考】数式用3!$AN$3:$BU$14,MATCH(N45,【参考】数式用3!$AN$2:$BU$2,0)),"")</f>
        <v/>
      </c>
      <c r="U45" s="60"/>
      <c r="V45" s="51"/>
      <c r="W45" s="74"/>
      <c r="X45" s="992" t="str">
        <f>IFERROR(V45*VLOOKUP(AF45,【参考】数式用3!$AN$15:$BU$23,MATCH(N45,【参考】数式用3!$AN$2:$BU$2,0)),"")</f>
        <v/>
      </c>
      <c r="Y45" s="993"/>
      <c r="Z45" s="61"/>
      <c r="AA45" s="52"/>
      <c r="AB45" s="364" t="str">
        <f>IFERROR(AA45*VLOOKUP(AG45,【参考】数式用3!$AN$24:$BU$27,MATCH(N45,【参考】数式用3!$AN$2:$BU$2,0)),"")</f>
        <v/>
      </c>
      <c r="AC45" s="63"/>
      <c r="AD45" s="356" t="str">
        <f t="shared" si="0"/>
        <v/>
      </c>
      <c r="AE45" s="357" t="str">
        <f t="shared" si="4"/>
        <v/>
      </c>
      <c r="AF45" s="357" t="str">
        <f t="shared" si="5"/>
        <v/>
      </c>
      <c r="AG45" s="357" t="str">
        <f t="shared" si="6"/>
        <v/>
      </c>
    </row>
    <row r="46" spans="1:33" ht="25" customHeight="1">
      <c r="A46" s="359">
        <v>31</v>
      </c>
      <c r="B46" s="913" t="str">
        <f>IF(基本情報入力シート!C83="","",基本情報入力シート!C83)</f>
        <v/>
      </c>
      <c r="C46" s="914"/>
      <c r="D46" s="914"/>
      <c r="E46" s="914"/>
      <c r="F46" s="914"/>
      <c r="G46" s="914"/>
      <c r="H46" s="914"/>
      <c r="I46" s="915"/>
      <c r="J46" s="360" t="str">
        <f>IF(基本情報入力シート!M83="","",基本情報入力シート!M83)</f>
        <v/>
      </c>
      <c r="K46" s="361" t="str">
        <f>IF(基本情報入力シート!R83="","",基本情報入力シート!R83)</f>
        <v/>
      </c>
      <c r="L46" s="361" t="str">
        <f>IF(基本情報入力シート!W83="","",基本情報入力シート!W83)</f>
        <v/>
      </c>
      <c r="M46" s="362" t="str">
        <f>IF(基本情報入力シート!X83="","",基本情報入力シート!X83)</f>
        <v/>
      </c>
      <c r="N46" s="363" t="str">
        <f>IF(基本情報入力シート!Y83="","",基本情報入力シート!Y83)</f>
        <v/>
      </c>
      <c r="O46" s="56"/>
      <c r="P46" s="57"/>
      <c r="Q46" s="58"/>
      <c r="R46" s="59"/>
      <c r="S46" s="50"/>
      <c r="T46" s="354" t="str">
        <f>IFERROR(S46*VLOOKUP(AE46,【参考】数式用3!$AN$3:$BU$14,MATCH(N46,【参考】数式用3!$AN$2:$BU$2,0)),"")</f>
        <v/>
      </c>
      <c r="U46" s="60"/>
      <c r="V46" s="51"/>
      <c r="W46" s="74"/>
      <c r="X46" s="992" t="str">
        <f>IFERROR(V46*VLOOKUP(AF46,【参考】数式用3!$AN$15:$BU$23,MATCH(N46,【参考】数式用3!$AN$2:$BU$2,0)),"")</f>
        <v/>
      </c>
      <c r="Y46" s="993"/>
      <c r="Z46" s="61"/>
      <c r="AA46" s="52"/>
      <c r="AB46" s="364" t="str">
        <f>IFERROR(AA46*VLOOKUP(AG46,【参考】数式用3!$AN$24:$BU$27,MATCH(N46,【参考】数式用3!$AN$2:$BU$2,0)),"")</f>
        <v/>
      </c>
      <c r="AC46" s="63"/>
      <c r="AD46" s="356" t="str">
        <f t="shared" si="0"/>
        <v/>
      </c>
      <c r="AE46" s="357" t="str">
        <f t="shared" si="4"/>
        <v/>
      </c>
      <c r="AF46" s="357" t="str">
        <f t="shared" si="5"/>
        <v/>
      </c>
      <c r="AG46" s="357" t="str">
        <f t="shared" si="6"/>
        <v/>
      </c>
    </row>
    <row r="47" spans="1:33" ht="25" customHeight="1">
      <c r="A47" s="359">
        <v>32</v>
      </c>
      <c r="B47" s="913" t="str">
        <f>IF(基本情報入力シート!C84="","",基本情報入力シート!C84)</f>
        <v/>
      </c>
      <c r="C47" s="914"/>
      <c r="D47" s="914"/>
      <c r="E47" s="914"/>
      <c r="F47" s="914"/>
      <c r="G47" s="914"/>
      <c r="H47" s="914"/>
      <c r="I47" s="915"/>
      <c r="J47" s="360" t="str">
        <f>IF(基本情報入力シート!M84="","",基本情報入力シート!M84)</f>
        <v/>
      </c>
      <c r="K47" s="361" t="str">
        <f>IF(基本情報入力シート!R84="","",基本情報入力シート!R84)</f>
        <v/>
      </c>
      <c r="L47" s="361" t="str">
        <f>IF(基本情報入力シート!W84="","",基本情報入力シート!W84)</f>
        <v/>
      </c>
      <c r="M47" s="362" t="str">
        <f>IF(基本情報入力シート!X84="","",基本情報入力シート!X84)</f>
        <v/>
      </c>
      <c r="N47" s="363" t="str">
        <f>IF(基本情報入力シート!Y84="","",基本情報入力シート!Y84)</f>
        <v/>
      </c>
      <c r="O47" s="56"/>
      <c r="P47" s="57"/>
      <c r="Q47" s="58"/>
      <c r="R47" s="59"/>
      <c r="S47" s="50"/>
      <c r="T47" s="354" t="str">
        <f>IFERROR(S47*VLOOKUP(AE47,【参考】数式用3!$AN$3:$BU$14,MATCH(N47,【参考】数式用3!$AN$2:$BU$2,0)),"")</f>
        <v/>
      </c>
      <c r="U47" s="60"/>
      <c r="V47" s="51"/>
      <c r="W47" s="74"/>
      <c r="X47" s="992" t="str">
        <f>IFERROR(V47*VLOOKUP(AF47,【参考】数式用3!$AN$15:$BU$23,MATCH(N47,【参考】数式用3!$AN$2:$BU$2,0)),"")</f>
        <v/>
      </c>
      <c r="Y47" s="993"/>
      <c r="Z47" s="61"/>
      <c r="AA47" s="52"/>
      <c r="AB47" s="364" t="str">
        <f>IFERROR(AA47*VLOOKUP(AG47,【参考】数式用3!$AN$24:$BU$27,MATCH(N47,【参考】数式用3!$AN$2:$BU$2,0)),"")</f>
        <v/>
      </c>
      <c r="AC47" s="63"/>
      <c r="AD47" s="356" t="str">
        <f t="shared" si="0"/>
        <v/>
      </c>
      <c r="AE47" s="357" t="str">
        <f t="shared" si="4"/>
        <v/>
      </c>
      <c r="AF47" s="357" t="str">
        <f t="shared" si="5"/>
        <v/>
      </c>
      <c r="AG47" s="357" t="str">
        <f t="shared" si="6"/>
        <v/>
      </c>
    </row>
    <row r="48" spans="1:33" ht="25" customHeight="1">
      <c r="A48" s="359">
        <v>33</v>
      </c>
      <c r="B48" s="913" t="str">
        <f>IF(基本情報入力シート!C85="","",基本情報入力シート!C85)</f>
        <v/>
      </c>
      <c r="C48" s="914"/>
      <c r="D48" s="914"/>
      <c r="E48" s="914"/>
      <c r="F48" s="914"/>
      <c r="G48" s="914"/>
      <c r="H48" s="914"/>
      <c r="I48" s="915"/>
      <c r="J48" s="360" t="str">
        <f>IF(基本情報入力シート!M85="","",基本情報入力シート!M85)</f>
        <v/>
      </c>
      <c r="K48" s="361" t="str">
        <f>IF(基本情報入力シート!R85="","",基本情報入力シート!R85)</f>
        <v/>
      </c>
      <c r="L48" s="361" t="str">
        <f>IF(基本情報入力シート!W85="","",基本情報入力シート!W85)</f>
        <v/>
      </c>
      <c r="M48" s="362" t="str">
        <f>IF(基本情報入力シート!X85="","",基本情報入力シート!X85)</f>
        <v/>
      </c>
      <c r="N48" s="363" t="str">
        <f>IF(基本情報入力シート!Y85="","",基本情報入力シート!Y85)</f>
        <v/>
      </c>
      <c r="O48" s="56"/>
      <c r="P48" s="57"/>
      <c r="Q48" s="58"/>
      <c r="R48" s="59"/>
      <c r="S48" s="50"/>
      <c r="T48" s="354" t="str">
        <f>IFERROR(S48*VLOOKUP(AE48,【参考】数式用3!$AN$3:$BU$14,MATCH(N48,【参考】数式用3!$AN$2:$BU$2,0)),"")</f>
        <v/>
      </c>
      <c r="U48" s="60"/>
      <c r="V48" s="51"/>
      <c r="W48" s="74"/>
      <c r="X48" s="992" t="str">
        <f>IFERROR(V48*VLOOKUP(AF48,【参考】数式用3!$AN$15:$BU$23,MATCH(N48,【参考】数式用3!$AN$2:$BU$2,0)),"")</f>
        <v/>
      </c>
      <c r="Y48" s="993"/>
      <c r="Z48" s="61"/>
      <c r="AA48" s="52"/>
      <c r="AB48" s="364" t="str">
        <f>IFERROR(AA48*VLOOKUP(AG48,【参考】数式用3!$AN$24:$BU$27,MATCH(N48,【参考】数式用3!$AN$2:$BU$2,0)),"")</f>
        <v/>
      </c>
      <c r="AC48" s="63"/>
      <c r="AD48" s="356" t="str">
        <f t="shared" si="0"/>
        <v/>
      </c>
      <c r="AE48" s="357" t="str">
        <f t="shared" si="4"/>
        <v/>
      </c>
      <c r="AF48" s="357" t="str">
        <f t="shared" si="5"/>
        <v/>
      </c>
      <c r="AG48" s="357" t="str">
        <f t="shared" si="6"/>
        <v/>
      </c>
    </row>
    <row r="49" spans="1:33" ht="25" customHeight="1">
      <c r="A49" s="359">
        <v>34</v>
      </c>
      <c r="B49" s="913" t="str">
        <f>IF(基本情報入力シート!C86="","",基本情報入力シート!C86)</f>
        <v/>
      </c>
      <c r="C49" s="914"/>
      <c r="D49" s="914"/>
      <c r="E49" s="914"/>
      <c r="F49" s="914"/>
      <c r="G49" s="914"/>
      <c r="H49" s="914"/>
      <c r="I49" s="915"/>
      <c r="J49" s="360" t="str">
        <f>IF(基本情報入力シート!M86="","",基本情報入力シート!M86)</f>
        <v/>
      </c>
      <c r="K49" s="361" t="str">
        <f>IF(基本情報入力シート!R86="","",基本情報入力シート!R86)</f>
        <v/>
      </c>
      <c r="L49" s="361" t="str">
        <f>IF(基本情報入力シート!W86="","",基本情報入力シート!W86)</f>
        <v/>
      </c>
      <c r="M49" s="362" t="str">
        <f>IF(基本情報入力シート!X86="","",基本情報入力シート!X86)</f>
        <v/>
      </c>
      <c r="N49" s="363" t="str">
        <f>IF(基本情報入力シート!Y86="","",基本情報入力シート!Y86)</f>
        <v/>
      </c>
      <c r="O49" s="56"/>
      <c r="P49" s="57"/>
      <c r="Q49" s="58"/>
      <c r="R49" s="59"/>
      <c r="S49" s="50"/>
      <c r="T49" s="354" t="str">
        <f>IFERROR(S49*VLOOKUP(AE49,【参考】数式用3!$AN$3:$BU$14,MATCH(N49,【参考】数式用3!$AN$2:$BU$2,0)),"")</f>
        <v/>
      </c>
      <c r="U49" s="60"/>
      <c r="V49" s="51"/>
      <c r="W49" s="74"/>
      <c r="X49" s="992" t="str">
        <f>IFERROR(V49*VLOOKUP(AF49,【参考】数式用3!$AN$15:$BU$23,MATCH(N49,【参考】数式用3!$AN$2:$BU$2,0)),"")</f>
        <v/>
      </c>
      <c r="Y49" s="993"/>
      <c r="Z49" s="61"/>
      <c r="AA49" s="52"/>
      <c r="AB49" s="364" t="str">
        <f>IFERROR(AA49*VLOOKUP(AG49,【参考】数式用3!$AN$24:$BU$27,MATCH(N49,【参考】数式用3!$AN$2:$BU$2,0)),"")</f>
        <v/>
      </c>
      <c r="AC49" s="63"/>
      <c r="AD49" s="356" t="str">
        <f t="shared" si="0"/>
        <v/>
      </c>
      <c r="AE49" s="357" t="str">
        <f t="shared" si="4"/>
        <v/>
      </c>
      <c r="AF49" s="357" t="str">
        <f t="shared" si="5"/>
        <v/>
      </c>
      <c r="AG49" s="357" t="str">
        <f t="shared" si="6"/>
        <v/>
      </c>
    </row>
    <row r="50" spans="1:33" ht="25" customHeight="1">
      <c r="A50" s="359">
        <v>35</v>
      </c>
      <c r="B50" s="913" t="str">
        <f>IF(基本情報入力シート!C87="","",基本情報入力シート!C87)</f>
        <v/>
      </c>
      <c r="C50" s="914"/>
      <c r="D50" s="914"/>
      <c r="E50" s="914"/>
      <c r="F50" s="914"/>
      <c r="G50" s="914"/>
      <c r="H50" s="914"/>
      <c r="I50" s="915"/>
      <c r="J50" s="360" t="str">
        <f>IF(基本情報入力シート!M87="","",基本情報入力シート!M87)</f>
        <v/>
      </c>
      <c r="K50" s="361" t="str">
        <f>IF(基本情報入力シート!R87="","",基本情報入力シート!R87)</f>
        <v/>
      </c>
      <c r="L50" s="361" t="str">
        <f>IF(基本情報入力シート!W87="","",基本情報入力シート!W87)</f>
        <v/>
      </c>
      <c r="M50" s="362" t="str">
        <f>IF(基本情報入力シート!X87="","",基本情報入力シート!X87)</f>
        <v/>
      </c>
      <c r="N50" s="363" t="str">
        <f>IF(基本情報入力シート!Y87="","",基本情報入力シート!Y87)</f>
        <v/>
      </c>
      <c r="O50" s="56"/>
      <c r="P50" s="57"/>
      <c r="Q50" s="58"/>
      <c r="R50" s="59"/>
      <c r="S50" s="50"/>
      <c r="T50" s="354" t="str">
        <f>IFERROR(S50*VLOOKUP(AE50,【参考】数式用3!$AN$3:$BU$14,MATCH(N50,【参考】数式用3!$AN$2:$BU$2,0)),"")</f>
        <v/>
      </c>
      <c r="U50" s="60"/>
      <c r="V50" s="51"/>
      <c r="W50" s="74"/>
      <c r="X50" s="992" t="str">
        <f>IFERROR(V50*VLOOKUP(AF50,【参考】数式用3!$AN$15:$BU$23,MATCH(N50,【参考】数式用3!$AN$2:$BU$2,0)),"")</f>
        <v/>
      </c>
      <c r="Y50" s="993"/>
      <c r="Z50" s="61"/>
      <c r="AA50" s="52"/>
      <c r="AB50" s="364" t="str">
        <f>IFERROR(AA50*VLOOKUP(AG50,【参考】数式用3!$AN$24:$BU$27,MATCH(N50,【参考】数式用3!$AN$2:$BU$2,0)),"")</f>
        <v/>
      </c>
      <c r="AC50" s="63"/>
      <c r="AD50" s="356" t="str">
        <f t="shared" si="0"/>
        <v/>
      </c>
      <c r="AE50" s="357" t="str">
        <f t="shared" si="4"/>
        <v/>
      </c>
      <c r="AF50" s="357" t="str">
        <f t="shared" si="5"/>
        <v/>
      </c>
      <c r="AG50" s="357" t="str">
        <f t="shared" si="6"/>
        <v/>
      </c>
    </row>
    <row r="51" spans="1:33" ht="25" customHeight="1">
      <c r="A51" s="359">
        <v>36</v>
      </c>
      <c r="B51" s="913" t="str">
        <f>IF(基本情報入力シート!C88="","",基本情報入力シート!C88)</f>
        <v/>
      </c>
      <c r="C51" s="914"/>
      <c r="D51" s="914"/>
      <c r="E51" s="914"/>
      <c r="F51" s="914"/>
      <c r="G51" s="914"/>
      <c r="H51" s="914"/>
      <c r="I51" s="915"/>
      <c r="J51" s="360" t="str">
        <f>IF(基本情報入力シート!M88="","",基本情報入力シート!M88)</f>
        <v/>
      </c>
      <c r="K51" s="361" t="str">
        <f>IF(基本情報入力シート!R88="","",基本情報入力シート!R88)</f>
        <v/>
      </c>
      <c r="L51" s="361" t="str">
        <f>IF(基本情報入力シート!W88="","",基本情報入力シート!W88)</f>
        <v/>
      </c>
      <c r="M51" s="362" t="str">
        <f>IF(基本情報入力シート!X88="","",基本情報入力シート!X88)</f>
        <v/>
      </c>
      <c r="N51" s="363" t="str">
        <f>IF(基本情報入力シート!Y88="","",基本情報入力シート!Y88)</f>
        <v/>
      </c>
      <c r="O51" s="56"/>
      <c r="P51" s="57"/>
      <c r="Q51" s="58"/>
      <c r="R51" s="59"/>
      <c r="S51" s="50"/>
      <c r="T51" s="354" t="str">
        <f>IFERROR(S51*VLOOKUP(AE51,【参考】数式用3!$AN$3:$BU$14,MATCH(N51,【参考】数式用3!$AN$2:$BU$2,0)),"")</f>
        <v/>
      </c>
      <c r="U51" s="60"/>
      <c r="V51" s="51"/>
      <c r="W51" s="74"/>
      <c r="X51" s="992" t="str">
        <f>IFERROR(V51*VLOOKUP(AF51,【参考】数式用3!$AN$15:$BU$23,MATCH(N51,【参考】数式用3!$AN$2:$BU$2,0)),"")</f>
        <v/>
      </c>
      <c r="Y51" s="993"/>
      <c r="Z51" s="61"/>
      <c r="AA51" s="52"/>
      <c r="AB51" s="364" t="str">
        <f>IFERROR(AA51*VLOOKUP(AG51,【参考】数式用3!$AN$24:$BU$27,MATCH(N51,【参考】数式用3!$AN$2:$BU$2,0)),"")</f>
        <v/>
      </c>
      <c r="AC51" s="63"/>
      <c r="AD51" s="356" t="str">
        <f t="shared" si="0"/>
        <v/>
      </c>
      <c r="AE51" s="357" t="str">
        <f t="shared" si="4"/>
        <v/>
      </c>
      <c r="AF51" s="357" t="str">
        <f t="shared" si="5"/>
        <v/>
      </c>
      <c r="AG51" s="357" t="str">
        <f t="shared" si="6"/>
        <v/>
      </c>
    </row>
    <row r="52" spans="1:33" ht="25" customHeight="1">
      <c r="A52" s="359">
        <v>37</v>
      </c>
      <c r="B52" s="913" t="str">
        <f>IF(基本情報入力シート!C89="","",基本情報入力シート!C89)</f>
        <v/>
      </c>
      <c r="C52" s="914"/>
      <c r="D52" s="914"/>
      <c r="E52" s="914"/>
      <c r="F52" s="914"/>
      <c r="G52" s="914"/>
      <c r="H52" s="914"/>
      <c r="I52" s="915"/>
      <c r="J52" s="360" t="str">
        <f>IF(基本情報入力シート!M89="","",基本情報入力シート!M89)</f>
        <v/>
      </c>
      <c r="K52" s="361" t="str">
        <f>IF(基本情報入力シート!R89="","",基本情報入力シート!R89)</f>
        <v/>
      </c>
      <c r="L52" s="361" t="str">
        <f>IF(基本情報入力シート!W89="","",基本情報入力シート!W89)</f>
        <v/>
      </c>
      <c r="M52" s="362" t="str">
        <f>IF(基本情報入力シート!X89="","",基本情報入力シート!X89)</f>
        <v/>
      </c>
      <c r="N52" s="363" t="str">
        <f>IF(基本情報入力シート!Y89="","",基本情報入力シート!Y89)</f>
        <v/>
      </c>
      <c r="O52" s="56"/>
      <c r="P52" s="57"/>
      <c r="Q52" s="58"/>
      <c r="R52" s="59"/>
      <c r="S52" s="50"/>
      <c r="T52" s="354" t="str">
        <f>IFERROR(S52*VLOOKUP(AE52,【参考】数式用3!$AN$3:$BU$14,MATCH(N52,【参考】数式用3!$AN$2:$BU$2,0)),"")</f>
        <v/>
      </c>
      <c r="U52" s="60"/>
      <c r="V52" s="51"/>
      <c r="W52" s="74"/>
      <c r="X52" s="992" t="str">
        <f>IFERROR(V52*VLOOKUP(AF52,【参考】数式用3!$AN$15:$BU$23,MATCH(N52,【参考】数式用3!$AN$2:$BU$2,0)),"")</f>
        <v/>
      </c>
      <c r="Y52" s="993"/>
      <c r="Z52" s="61"/>
      <c r="AA52" s="52"/>
      <c r="AB52" s="364" t="str">
        <f>IFERROR(AA52*VLOOKUP(AG52,【参考】数式用3!$AN$24:$BU$27,MATCH(N52,【参考】数式用3!$AN$2:$BU$2,0)),"")</f>
        <v/>
      </c>
      <c r="AC52" s="63"/>
      <c r="AD52" s="356" t="str">
        <f t="shared" si="0"/>
        <v/>
      </c>
      <c r="AE52" s="357" t="str">
        <f t="shared" si="4"/>
        <v/>
      </c>
      <c r="AF52" s="357" t="str">
        <f t="shared" si="5"/>
        <v/>
      </c>
      <c r="AG52" s="357" t="str">
        <f t="shared" si="6"/>
        <v/>
      </c>
    </row>
    <row r="53" spans="1:33" ht="25" customHeight="1">
      <c r="A53" s="359">
        <v>38</v>
      </c>
      <c r="B53" s="913" t="str">
        <f>IF(基本情報入力シート!C90="","",基本情報入力シート!C90)</f>
        <v/>
      </c>
      <c r="C53" s="914"/>
      <c r="D53" s="914"/>
      <c r="E53" s="914"/>
      <c r="F53" s="914"/>
      <c r="G53" s="914"/>
      <c r="H53" s="914"/>
      <c r="I53" s="915"/>
      <c r="J53" s="360" t="str">
        <f>IF(基本情報入力シート!M90="","",基本情報入力シート!M90)</f>
        <v/>
      </c>
      <c r="K53" s="361" t="str">
        <f>IF(基本情報入力シート!R90="","",基本情報入力シート!R90)</f>
        <v/>
      </c>
      <c r="L53" s="361" t="str">
        <f>IF(基本情報入力シート!W90="","",基本情報入力シート!W90)</f>
        <v/>
      </c>
      <c r="M53" s="362" t="str">
        <f>IF(基本情報入力シート!X90="","",基本情報入力シート!X90)</f>
        <v/>
      </c>
      <c r="N53" s="363" t="str">
        <f>IF(基本情報入力シート!Y90="","",基本情報入力シート!Y90)</f>
        <v/>
      </c>
      <c r="O53" s="56"/>
      <c r="P53" s="57"/>
      <c r="Q53" s="58"/>
      <c r="R53" s="59"/>
      <c r="S53" s="50"/>
      <c r="T53" s="354" t="str">
        <f>IFERROR(S53*VLOOKUP(AE53,【参考】数式用3!$AN$3:$BU$14,MATCH(N53,【参考】数式用3!$AN$2:$BU$2,0)),"")</f>
        <v/>
      </c>
      <c r="U53" s="60"/>
      <c r="V53" s="51"/>
      <c r="W53" s="74"/>
      <c r="X53" s="992" t="str">
        <f>IFERROR(V53*VLOOKUP(AF53,【参考】数式用3!$AN$15:$BU$23,MATCH(N53,【参考】数式用3!$AN$2:$BU$2,0)),"")</f>
        <v/>
      </c>
      <c r="Y53" s="993"/>
      <c r="Z53" s="61"/>
      <c r="AA53" s="52"/>
      <c r="AB53" s="364" t="str">
        <f>IFERROR(AA53*VLOOKUP(AG53,【参考】数式用3!$AN$24:$BU$27,MATCH(N53,【参考】数式用3!$AN$2:$BU$2,0)),"")</f>
        <v/>
      </c>
      <c r="AC53" s="63"/>
      <c r="AD53" s="356" t="str">
        <f t="shared" si="0"/>
        <v/>
      </c>
      <c r="AE53" s="357" t="str">
        <f t="shared" si="4"/>
        <v/>
      </c>
      <c r="AF53" s="357" t="str">
        <f t="shared" si="5"/>
        <v/>
      </c>
      <c r="AG53" s="357" t="str">
        <f t="shared" si="6"/>
        <v/>
      </c>
    </row>
    <row r="54" spans="1:33" ht="25" customHeight="1">
      <c r="A54" s="359">
        <v>39</v>
      </c>
      <c r="B54" s="913" t="str">
        <f>IF(基本情報入力シート!C91="","",基本情報入力シート!C91)</f>
        <v/>
      </c>
      <c r="C54" s="914"/>
      <c r="D54" s="914"/>
      <c r="E54" s="914"/>
      <c r="F54" s="914"/>
      <c r="G54" s="914"/>
      <c r="H54" s="914"/>
      <c r="I54" s="915"/>
      <c r="J54" s="360" t="str">
        <f>IF(基本情報入力シート!M91="","",基本情報入力シート!M91)</f>
        <v/>
      </c>
      <c r="K54" s="361" t="str">
        <f>IF(基本情報入力シート!R91="","",基本情報入力シート!R91)</f>
        <v/>
      </c>
      <c r="L54" s="361" t="str">
        <f>IF(基本情報入力シート!W91="","",基本情報入力シート!W91)</f>
        <v/>
      </c>
      <c r="M54" s="362" t="str">
        <f>IF(基本情報入力シート!X91="","",基本情報入力シート!X91)</f>
        <v/>
      </c>
      <c r="N54" s="363" t="str">
        <f>IF(基本情報入力シート!Y91="","",基本情報入力シート!Y91)</f>
        <v/>
      </c>
      <c r="O54" s="56"/>
      <c r="P54" s="57"/>
      <c r="Q54" s="58"/>
      <c r="R54" s="59"/>
      <c r="S54" s="50"/>
      <c r="T54" s="354" t="str">
        <f>IFERROR(S54*VLOOKUP(AE54,【参考】数式用3!$AN$3:$BU$14,MATCH(N54,【参考】数式用3!$AN$2:$BU$2,0)),"")</f>
        <v/>
      </c>
      <c r="U54" s="60"/>
      <c r="V54" s="51"/>
      <c r="W54" s="74"/>
      <c r="X54" s="992" t="str">
        <f>IFERROR(V54*VLOOKUP(AF54,【参考】数式用3!$AN$15:$BU$23,MATCH(N54,【参考】数式用3!$AN$2:$BU$2,0)),"")</f>
        <v/>
      </c>
      <c r="Y54" s="993"/>
      <c r="Z54" s="61"/>
      <c r="AA54" s="52"/>
      <c r="AB54" s="364" t="str">
        <f>IFERROR(AA54*VLOOKUP(AG54,【参考】数式用3!$AN$24:$BU$27,MATCH(N54,【参考】数式用3!$AN$2:$BU$2,0)),"")</f>
        <v/>
      </c>
      <c r="AC54" s="63"/>
      <c r="AD54" s="356" t="str">
        <f t="shared" si="0"/>
        <v/>
      </c>
      <c r="AE54" s="357" t="str">
        <f t="shared" si="4"/>
        <v/>
      </c>
      <c r="AF54" s="357" t="str">
        <f t="shared" si="5"/>
        <v/>
      </c>
      <c r="AG54" s="357" t="str">
        <f t="shared" si="6"/>
        <v/>
      </c>
    </row>
    <row r="55" spans="1:33" ht="25" customHeight="1">
      <c r="A55" s="359">
        <v>40</v>
      </c>
      <c r="B55" s="913" t="str">
        <f>IF(基本情報入力シート!C92="","",基本情報入力シート!C92)</f>
        <v/>
      </c>
      <c r="C55" s="914"/>
      <c r="D55" s="914"/>
      <c r="E55" s="914"/>
      <c r="F55" s="914"/>
      <c r="G55" s="914"/>
      <c r="H55" s="914"/>
      <c r="I55" s="915"/>
      <c r="J55" s="360" t="str">
        <f>IF(基本情報入力シート!M92="","",基本情報入力シート!M92)</f>
        <v/>
      </c>
      <c r="K55" s="361" t="str">
        <f>IF(基本情報入力シート!R92="","",基本情報入力シート!R92)</f>
        <v/>
      </c>
      <c r="L55" s="361" t="str">
        <f>IF(基本情報入力シート!W92="","",基本情報入力シート!W92)</f>
        <v/>
      </c>
      <c r="M55" s="362" t="str">
        <f>IF(基本情報入力シート!X92="","",基本情報入力シート!X92)</f>
        <v/>
      </c>
      <c r="N55" s="363" t="str">
        <f>IF(基本情報入力シート!Y92="","",基本情報入力シート!Y92)</f>
        <v/>
      </c>
      <c r="O55" s="56"/>
      <c r="P55" s="57"/>
      <c r="Q55" s="58"/>
      <c r="R55" s="59"/>
      <c r="S55" s="50"/>
      <c r="T55" s="354" t="str">
        <f>IFERROR(S55*VLOOKUP(AE55,【参考】数式用3!$AN$3:$BU$14,MATCH(N55,【参考】数式用3!$AN$2:$BU$2,0)),"")</f>
        <v/>
      </c>
      <c r="U55" s="60"/>
      <c r="V55" s="51"/>
      <c r="W55" s="74"/>
      <c r="X55" s="992" t="str">
        <f>IFERROR(V55*VLOOKUP(AF55,【参考】数式用3!$AN$15:$BU$23,MATCH(N55,【参考】数式用3!$AN$2:$BU$2,0)),"")</f>
        <v/>
      </c>
      <c r="Y55" s="993"/>
      <c r="Z55" s="61"/>
      <c r="AA55" s="52"/>
      <c r="AB55" s="364" t="str">
        <f>IFERROR(AA55*VLOOKUP(AG55,【参考】数式用3!$AN$24:$BU$27,MATCH(N55,【参考】数式用3!$AN$2:$BU$2,0)),"")</f>
        <v/>
      </c>
      <c r="AC55" s="63"/>
      <c r="AD55" s="356" t="str">
        <f t="shared" si="0"/>
        <v/>
      </c>
      <c r="AE55" s="357" t="str">
        <f t="shared" si="4"/>
        <v/>
      </c>
      <c r="AF55" s="357" t="str">
        <f t="shared" si="5"/>
        <v/>
      </c>
      <c r="AG55" s="357" t="str">
        <f t="shared" si="6"/>
        <v/>
      </c>
    </row>
    <row r="56" spans="1:33" ht="25" customHeight="1">
      <c r="A56" s="359">
        <v>41</v>
      </c>
      <c r="B56" s="913" t="str">
        <f>IF(基本情報入力シート!C93="","",基本情報入力シート!C93)</f>
        <v/>
      </c>
      <c r="C56" s="914"/>
      <c r="D56" s="914"/>
      <c r="E56" s="914"/>
      <c r="F56" s="914"/>
      <c r="G56" s="914"/>
      <c r="H56" s="914"/>
      <c r="I56" s="915"/>
      <c r="J56" s="360" t="str">
        <f>IF(基本情報入力シート!M93="","",基本情報入力シート!M93)</f>
        <v/>
      </c>
      <c r="K56" s="361" t="str">
        <f>IF(基本情報入力シート!R93="","",基本情報入力シート!R93)</f>
        <v/>
      </c>
      <c r="L56" s="361" t="str">
        <f>IF(基本情報入力シート!W93="","",基本情報入力シート!W93)</f>
        <v/>
      </c>
      <c r="M56" s="362" t="str">
        <f>IF(基本情報入力シート!X93="","",基本情報入力シート!X93)</f>
        <v/>
      </c>
      <c r="N56" s="363" t="str">
        <f>IF(基本情報入力シート!Y93="","",基本情報入力シート!Y93)</f>
        <v/>
      </c>
      <c r="O56" s="56"/>
      <c r="P56" s="57"/>
      <c r="Q56" s="58"/>
      <c r="R56" s="59"/>
      <c r="S56" s="50"/>
      <c r="T56" s="354" t="str">
        <f>IFERROR(S56*VLOOKUP(AE56,【参考】数式用3!$AN$3:$BU$14,MATCH(N56,【参考】数式用3!$AN$2:$BU$2,0)),"")</f>
        <v/>
      </c>
      <c r="U56" s="60"/>
      <c r="V56" s="51"/>
      <c r="W56" s="74"/>
      <c r="X56" s="992" t="str">
        <f>IFERROR(V56*VLOOKUP(AF56,【参考】数式用3!$AN$15:$BU$23,MATCH(N56,【参考】数式用3!$AN$2:$BU$2,0)),"")</f>
        <v/>
      </c>
      <c r="Y56" s="993"/>
      <c r="Z56" s="61"/>
      <c r="AA56" s="52"/>
      <c r="AB56" s="364" t="str">
        <f>IFERROR(AA56*VLOOKUP(AG56,【参考】数式用3!$AN$24:$BU$27,MATCH(N56,【参考】数式用3!$AN$2:$BU$2,0)),"")</f>
        <v/>
      </c>
      <c r="AC56" s="63"/>
      <c r="AD56" s="356" t="str">
        <f t="shared" si="0"/>
        <v/>
      </c>
      <c r="AE56" s="357" t="str">
        <f t="shared" si="4"/>
        <v/>
      </c>
      <c r="AF56" s="357" t="str">
        <f t="shared" si="5"/>
        <v/>
      </c>
      <c r="AG56" s="357" t="str">
        <f t="shared" si="6"/>
        <v/>
      </c>
    </row>
    <row r="57" spans="1:33" ht="25" customHeight="1">
      <c r="A57" s="359">
        <v>42</v>
      </c>
      <c r="B57" s="913" t="str">
        <f>IF(基本情報入力シート!C94="","",基本情報入力シート!C94)</f>
        <v/>
      </c>
      <c r="C57" s="914"/>
      <c r="D57" s="914"/>
      <c r="E57" s="914"/>
      <c r="F57" s="914"/>
      <c r="G57" s="914"/>
      <c r="H57" s="914"/>
      <c r="I57" s="915"/>
      <c r="J57" s="360" t="str">
        <f>IF(基本情報入力シート!M94="","",基本情報入力シート!M94)</f>
        <v/>
      </c>
      <c r="K57" s="361" t="str">
        <f>IF(基本情報入力シート!R94="","",基本情報入力シート!R94)</f>
        <v/>
      </c>
      <c r="L57" s="361" t="str">
        <f>IF(基本情報入力シート!W94="","",基本情報入力シート!W94)</f>
        <v/>
      </c>
      <c r="M57" s="362" t="str">
        <f>IF(基本情報入力シート!X94="","",基本情報入力シート!X94)</f>
        <v/>
      </c>
      <c r="N57" s="363" t="str">
        <f>IF(基本情報入力シート!Y94="","",基本情報入力シート!Y94)</f>
        <v/>
      </c>
      <c r="O57" s="56"/>
      <c r="P57" s="57"/>
      <c r="Q57" s="58"/>
      <c r="R57" s="59"/>
      <c r="S57" s="50"/>
      <c r="T57" s="354" t="str">
        <f>IFERROR(S57*VLOOKUP(AE57,【参考】数式用3!$AN$3:$BU$14,MATCH(N57,【参考】数式用3!$AN$2:$BU$2,0)),"")</f>
        <v/>
      </c>
      <c r="U57" s="60"/>
      <c r="V57" s="51"/>
      <c r="W57" s="74"/>
      <c r="X57" s="992" t="str">
        <f>IFERROR(V57*VLOOKUP(AF57,【参考】数式用3!$AN$15:$BU$23,MATCH(N57,【参考】数式用3!$AN$2:$BU$2,0)),"")</f>
        <v/>
      </c>
      <c r="Y57" s="993"/>
      <c r="Z57" s="61"/>
      <c r="AA57" s="52"/>
      <c r="AB57" s="364" t="str">
        <f>IFERROR(AA57*VLOOKUP(AG57,【参考】数式用3!$AN$24:$BU$27,MATCH(N57,【参考】数式用3!$AN$2:$BU$2,0)),"")</f>
        <v/>
      </c>
      <c r="AC57" s="63"/>
      <c r="AD57" s="356" t="str">
        <f t="shared" si="0"/>
        <v/>
      </c>
      <c r="AE57" s="357" t="str">
        <f t="shared" si="4"/>
        <v/>
      </c>
      <c r="AF57" s="357" t="str">
        <f t="shared" si="5"/>
        <v/>
      </c>
      <c r="AG57" s="357" t="str">
        <f t="shared" si="6"/>
        <v/>
      </c>
    </row>
    <row r="58" spans="1:33" ht="25" customHeight="1">
      <c r="A58" s="359">
        <v>43</v>
      </c>
      <c r="B58" s="913" t="str">
        <f>IF(基本情報入力シート!C95="","",基本情報入力シート!C95)</f>
        <v/>
      </c>
      <c r="C58" s="914"/>
      <c r="D58" s="914"/>
      <c r="E58" s="914"/>
      <c r="F58" s="914"/>
      <c r="G58" s="914"/>
      <c r="H58" s="914"/>
      <c r="I58" s="915"/>
      <c r="J58" s="360" t="str">
        <f>IF(基本情報入力シート!M95="","",基本情報入力シート!M95)</f>
        <v/>
      </c>
      <c r="K58" s="361" t="str">
        <f>IF(基本情報入力シート!R95="","",基本情報入力シート!R95)</f>
        <v/>
      </c>
      <c r="L58" s="361" t="str">
        <f>IF(基本情報入力シート!W95="","",基本情報入力シート!W95)</f>
        <v/>
      </c>
      <c r="M58" s="362" t="str">
        <f>IF(基本情報入力シート!X95="","",基本情報入力シート!X95)</f>
        <v/>
      </c>
      <c r="N58" s="363" t="str">
        <f>IF(基本情報入力シート!Y95="","",基本情報入力シート!Y95)</f>
        <v/>
      </c>
      <c r="O58" s="56"/>
      <c r="P58" s="57"/>
      <c r="Q58" s="58"/>
      <c r="R58" s="59"/>
      <c r="S58" s="50"/>
      <c r="T58" s="354" t="str">
        <f>IFERROR(S58*VLOOKUP(AE58,【参考】数式用3!$AN$3:$BU$14,MATCH(N58,【参考】数式用3!$AN$2:$BU$2,0)),"")</f>
        <v/>
      </c>
      <c r="U58" s="60"/>
      <c r="V58" s="51"/>
      <c r="W58" s="74"/>
      <c r="X58" s="992" t="str">
        <f>IFERROR(V58*VLOOKUP(AF58,【参考】数式用3!$AN$15:$BU$23,MATCH(N58,【参考】数式用3!$AN$2:$BU$2,0)),"")</f>
        <v/>
      </c>
      <c r="Y58" s="993"/>
      <c r="Z58" s="61"/>
      <c r="AA58" s="52"/>
      <c r="AB58" s="364" t="str">
        <f>IFERROR(AA58*VLOOKUP(AG58,【参考】数式用3!$AN$24:$BU$27,MATCH(N58,【参考】数式用3!$AN$2:$BU$2,0)),"")</f>
        <v/>
      </c>
      <c r="AC58" s="63"/>
      <c r="AD58" s="356" t="str">
        <f t="shared" si="0"/>
        <v/>
      </c>
      <c r="AE58" s="357" t="str">
        <f t="shared" si="4"/>
        <v/>
      </c>
      <c r="AF58" s="357" t="str">
        <f t="shared" si="5"/>
        <v/>
      </c>
      <c r="AG58" s="357" t="str">
        <f t="shared" si="6"/>
        <v/>
      </c>
    </row>
    <row r="59" spans="1:33" ht="25" customHeight="1">
      <c r="A59" s="359">
        <v>44</v>
      </c>
      <c r="B59" s="913" t="str">
        <f>IF(基本情報入力シート!C96="","",基本情報入力シート!C96)</f>
        <v/>
      </c>
      <c r="C59" s="914"/>
      <c r="D59" s="914"/>
      <c r="E59" s="914"/>
      <c r="F59" s="914"/>
      <c r="G59" s="914"/>
      <c r="H59" s="914"/>
      <c r="I59" s="915"/>
      <c r="J59" s="360" t="str">
        <f>IF(基本情報入力シート!M96="","",基本情報入力シート!M96)</f>
        <v/>
      </c>
      <c r="K59" s="361" t="str">
        <f>IF(基本情報入力シート!R96="","",基本情報入力シート!R96)</f>
        <v/>
      </c>
      <c r="L59" s="361" t="str">
        <f>IF(基本情報入力シート!W96="","",基本情報入力シート!W96)</f>
        <v/>
      </c>
      <c r="M59" s="362" t="str">
        <f>IF(基本情報入力シート!X96="","",基本情報入力シート!X96)</f>
        <v/>
      </c>
      <c r="N59" s="363" t="str">
        <f>IF(基本情報入力シート!Y96="","",基本情報入力シート!Y96)</f>
        <v/>
      </c>
      <c r="O59" s="56"/>
      <c r="P59" s="57"/>
      <c r="Q59" s="58"/>
      <c r="R59" s="59"/>
      <c r="S59" s="50"/>
      <c r="T59" s="354" t="str">
        <f>IFERROR(S59*VLOOKUP(AE59,【参考】数式用3!$AN$3:$BU$14,MATCH(N59,【参考】数式用3!$AN$2:$BU$2,0)),"")</f>
        <v/>
      </c>
      <c r="U59" s="60"/>
      <c r="V59" s="51"/>
      <c r="W59" s="74"/>
      <c r="X59" s="992" t="str">
        <f>IFERROR(V59*VLOOKUP(AF59,【参考】数式用3!$AN$15:$BU$23,MATCH(N59,【参考】数式用3!$AN$2:$BU$2,0)),"")</f>
        <v/>
      </c>
      <c r="Y59" s="993"/>
      <c r="Z59" s="61"/>
      <c r="AA59" s="52"/>
      <c r="AB59" s="364" t="str">
        <f>IFERROR(AA59*VLOOKUP(AG59,【参考】数式用3!$AN$24:$BU$27,MATCH(N59,【参考】数式用3!$AN$2:$BU$2,0)),"")</f>
        <v/>
      </c>
      <c r="AC59" s="63"/>
      <c r="AD59" s="356" t="str">
        <f t="shared" si="0"/>
        <v/>
      </c>
      <c r="AE59" s="357" t="str">
        <f t="shared" si="4"/>
        <v/>
      </c>
      <c r="AF59" s="357" t="str">
        <f t="shared" si="5"/>
        <v/>
      </c>
      <c r="AG59" s="357" t="str">
        <f t="shared" si="6"/>
        <v/>
      </c>
    </row>
    <row r="60" spans="1:33" ht="25" customHeight="1">
      <c r="A60" s="359">
        <v>45</v>
      </c>
      <c r="B60" s="913" t="str">
        <f>IF(基本情報入力シート!C97="","",基本情報入力シート!C97)</f>
        <v/>
      </c>
      <c r="C60" s="914"/>
      <c r="D60" s="914"/>
      <c r="E60" s="914"/>
      <c r="F60" s="914"/>
      <c r="G60" s="914"/>
      <c r="H60" s="914"/>
      <c r="I60" s="915"/>
      <c r="J60" s="360" t="str">
        <f>IF(基本情報入力シート!M97="","",基本情報入力シート!M97)</f>
        <v/>
      </c>
      <c r="K60" s="361" t="str">
        <f>IF(基本情報入力シート!R97="","",基本情報入力シート!R97)</f>
        <v/>
      </c>
      <c r="L60" s="361" t="str">
        <f>IF(基本情報入力シート!W97="","",基本情報入力シート!W97)</f>
        <v/>
      </c>
      <c r="M60" s="362" t="str">
        <f>IF(基本情報入力シート!X97="","",基本情報入力シート!X97)</f>
        <v/>
      </c>
      <c r="N60" s="363" t="str">
        <f>IF(基本情報入力シート!Y97="","",基本情報入力シート!Y97)</f>
        <v/>
      </c>
      <c r="O60" s="56"/>
      <c r="P60" s="57"/>
      <c r="Q60" s="58"/>
      <c r="R60" s="59"/>
      <c r="S60" s="50"/>
      <c r="T60" s="354" t="str">
        <f>IFERROR(S60*VLOOKUP(AE60,【参考】数式用3!$AN$3:$BU$14,MATCH(N60,【参考】数式用3!$AN$2:$BU$2,0)),"")</f>
        <v/>
      </c>
      <c r="U60" s="60"/>
      <c r="V60" s="51"/>
      <c r="W60" s="74"/>
      <c r="X60" s="992" t="str">
        <f>IFERROR(V60*VLOOKUP(AF60,【参考】数式用3!$AN$15:$BU$23,MATCH(N60,【参考】数式用3!$AN$2:$BU$2,0)),"")</f>
        <v/>
      </c>
      <c r="Y60" s="993"/>
      <c r="Z60" s="61"/>
      <c r="AA60" s="52"/>
      <c r="AB60" s="364" t="str">
        <f>IFERROR(AA60*VLOOKUP(AG60,【参考】数式用3!$AN$24:$BU$27,MATCH(N60,【参考】数式用3!$AN$2:$BU$2,0)),"")</f>
        <v/>
      </c>
      <c r="AC60" s="63"/>
      <c r="AD60" s="356" t="str">
        <f t="shared" si="0"/>
        <v/>
      </c>
      <c r="AE60" s="357" t="str">
        <f t="shared" si="4"/>
        <v/>
      </c>
      <c r="AF60" s="357" t="str">
        <f t="shared" si="5"/>
        <v/>
      </c>
      <c r="AG60" s="357" t="str">
        <f t="shared" si="6"/>
        <v/>
      </c>
    </row>
    <row r="61" spans="1:33" ht="25" customHeight="1">
      <c r="A61" s="359">
        <v>46</v>
      </c>
      <c r="B61" s="913" t="str">
        <f>IF(基本情報入力シート!C98="","",基本情報入力シート!C98)</f>
        <v/>
      </c>
      <c r="C61" s="914"/>
      <c r="D61" s="914"/>
      <c r="E61" s="914"/>
      <c r="F61" s="914"/>
      <c r="G61" s="914"/>
      <c r="H61" s="914"/>
      <c r="I61" s="915"/>
      <c r="J61" s="360" t="str">
        <f>IF(基本情報入力シート!M98="","",基本情報入力シート!M98)</f>
        <v/>
      </c>
      <c r="K61" s="361" t="str">
        <f>IF(基本情報入力シート!R98="","",基本情報入力シート!R98)</f>
        <v/>
      </c>
      <c r="L61" s="361" t="str">
        <f>IF(基本情報入力シート!W98="","",基本情報入力シート!W98)</f>
        <v/>
      </c>
      <c r="M61" s="362" t="str">
        <f>IF(基本情報入力シート!X98="","",基本情報入力シート!X98)</f>
        <v/>
      </c>
      <c r="N61" s="363" t="str">
        <f>IF(基本情報入力シート!Y98="","",基本情報入力シート!Y98)</f>
        <v/>
      </c>
      <c r="O61" s="56"/>
      <c r="P61" s="57"/>
      <c r="Q61" s="58"/>
      <c r="R61" s="59"/>
      <c r="S61" s="50"/>
      <c r="T61" s="354" t="str">
        <f>IFERROR(S61*VLOOKUP(AE61,【参考】数式用3!$AN$3:$BU$14,MATCH(N61,【参考】数式用3!$AN$2:$BU$2,0)),"")</f>
        <v/>
      </c>
      <c r="U61" s="60"/>
      <c r="V61" s="51"/>
      <c r="W61" s="74"/>
      <c r="X61" s="992" t="str">
        <f>IFERROR(V61*VLOOKUP(AF61,【参考】数式用3!$AN$15:$BU$23,MATCH(N61,【参考】数式用3!$AN$2:$BU$2,0)),"")</f>
        <v/>
      </c>
      <c r="Y61" s="993"/>
      <c r="Z61" s="61"/>
      <c r="AA61" s="52"/>
      <c r="AB61" s="364" t="str">
        <f>IFERROR(AA61*VLOOKUP(AG61,【参考】数式用3!$AN$24:$BU$27,MATCH(N61,【参考】数式用3!$AN$2:$BU$2,0)),"")</f>
        <v/>
      </c>
      <c r="AC61" s="63"/>
      <c r="AD61" s="356" t="str">
        <f t="shared" si="0"/>
        <v/>
      </c>
      <c r="AE61" s="357" t="str">
        <f t="shared" si="4"/>
        <v/>
      </c>
      <c r="AF61" s="357" t="str">
        <f t="shared" si="5"/>
        <v/>
      </c>
      <c r="AG61" s="357" t="str">
        <f t="shared" si="6"/>
        <v/>
      </c>
    </row>
    <row r="62" spans="1:33" ht="25" customHeight="1">
      <c r="A62" s="359">
        <v>47</v>
      </c>
      <c r="B62" s="913" t="str">
        <f>IF(基本情報入力シート!C99="","",基本情報入力シート!C99)</f>
        <v/>
      </c>
      <c r="C62" s="914"/>
      <c r="D62" s="914"/>
      <c r="E62" s="914"/>
      <c r="F62" s="914"/>
      <c r="G62" s="914"/>
      <c r="H62" s="914"/>
      <c r="I62" s="915"/>
      <c r="J62" s="360" t="str">
        <f>IF(基本情報入力シート!M99="","",基本情報入力シート!M99)</f>
        <v/>
      </c>
      <c r="K62" s="361" t="str">
        <f>IF(基本情報入力シート!R99="","",基本情報入力シート!R99)</f>
        <v/>
      </c>
      <c r="L62" s="361" t="str">
        <f>IF(基本情報入力シート!W99="","",基本情報入力シート!W99)</f>
        <v/>
      </c>
      <c r="M62" s="362" t="str">
        <f>IF(基本情報入力シート!X99="","",基本情報入力シート!X99)</f>
        <v/>
      </c>
      <c r="N62" s="363" t="str">
        <f>IF(基本情報入力シート!Y99="","",基本情報入力シート!Y99)</f>
        <v/>
      </c>
      <c r="O62" s="56"/>
      <c r="P62" s="57"/>
      <c r="Q62" s="58"/>
      <c r="R62" s="59"/>
      <c r="S62" s="50"/>
      <c r="T62" s="354" t="str">
        <f>IFERROR(S62*VLOOKUP(AE62,【参考】数式用3!$AN$3:$BU$14,MATCH(N62,【参考】数式用3!$AN$2:$BU$2,0)),"")</f>
        <v/>
      </c>
      <c r="U62" s="60"/>
      <c r="V62" s="51"/>
      <c r="W62" s="74"/>
      <c r="X62" s="992" t="str">
        <f>IFERROR(V62*VLOOKUP(AF62,【参考】数式用3!$AN$15:$BU$23,MATCH(N62,【参考】数式用3!$AN$2:$BU$2,0)),"")</f>
        <v/>
      </c>
      <c r="Y62" s="993"/>
      <c r="Z62" s="61"/>
      <c r="AA62" s="52"/>
      <c r="AB62" s="364" t="str">
        <f>IFERROR(AA62*VLOOKUP(AG62,【参考】数式用3!$AN$24:$BU$27,MATCH(N62,【参考】数式用3!$AN$2:$BU$2,0)),"")</f>
        <v/>
      </c>
      <c r="AC62" s="63"/>
      <c r="AD62" s="356" t="str">
        <f t="shared" si="0"/>
        <v/>
      </c>
      <c r="AE62" s="357" t="str">
        <f t="shared" si="4"/>
        <v/>
      </c>
      <c r="AF62" s="357" t="str">
        <f t="shared" si="5"/>
        <v/>
      </c>
      <c r="AG62" s="357" t="str">
        <f t="shared" si="6"/>
        <v/>
      </c>
    </row>
    <row r="63" spans="1:33" ht="25" customHeight="1">
      <c r="A63" s="359">
        <v>48</v>
      </c>
      <c r="B63" s="913" t="str">
        <f>IF(基本情報入力シート!C100="","",基本情報入力シート!C100)</f>
        <v/>
      </c>
      <c r="C63" s="914"/>
      <c r="D63" s="914"/>
      <c r="E63" s="914"/>
      <c r="F63" s="914"/>
      <c r="G63" s="914"/>
      <c r="H63" s="914"/>
      <c r="I63" s="915"/>
      <c r="J63" s="360" t="str">
        <f>IF(基本情報入力シート!M100="","",基本情報入力シート!M100)</f>
        <v/>
      </c>
      <c r="K63" s="361" t="str">
        <f>IF(基本情報入力シート!R100="","",基本情報入力シート!R100)</f>
        <v/>
      </c>
      <c r="L63" s="361" t="str">
        <f>IF(基本情報入力シート!W100="","",基本情報入力シート!W100)</f>
        <v/>
      </c>
      <c r="M63" s="362" t="str">
        <f>IF(基本情報入力シート!X100="","",基本情報入力シート!X100)</f>
        <v/>
      </c>
      <c r="N63" s="363" t="str">
        <f>IF(基本情報入力シート!Y100="","",基本情報入力シート!Y100)</f>
        <v/>
      </c>
      <c r="O63" s="56"/>
      <c r="P63" s="57"/>
      <c r="Q63" s="58"/>
      <c r="R63" s="59"/>
      <c r="S63" s="50"/>
      <c r="T63" s="354" t="str">
        <f>IFERROR(S63*VLOOKUP(AE63,【参考】数式用3!$AN$3:$BU$14,MATCH(N63,【参考】数式用3!$AN$2:$BU$2,0)),"")</f>
        <v/>
      </c>
      <c r="U63" s="60"/>
      <c r="V63" s="51"/>
      <c r="W63" s="74"/>
      <c r="X63" s="992" t="str">
        <f>IFERROR(V63*VLOOKUP(AF63,【参考】数式用3!$AN$15:$BU$23,MATCH(N63,【参考】数式用3!$AN$2:$BU$2,0)),"")</f>
        <v/>
      </c>
      <c r="Y63" s="993"/>
      <c r="Z63" s="61"/>
      <c r="AA63" s="52"/>
      <c r="AB63" s="364" t="str">
        <f>IFERROR(AA63*VLOOKUP(AG63,【参考】数式用3!$AN$24:$BU$27,MATCH(N63,【参考】数式用3!$AN$2:$BU$2,0)),"")</f>
        <v/>
      </c>
      <c r="AC63" s="63"/>
      <c r="AD63" s="356" t="str">
        <f t="shared" si="0"/>
        <v/>
      </c>
      <c r="AE63" s="357" t="str">
        <f t="shared" si="4"/>
        <v/>
      </c>
      <c r="AF63" s="357" t="str">
        <f t="shared" si="5"/>
        <v/>
      </c>
      <c r="AG63" s="357" t="str">
        <f t="shared" si="6"/>
        <v/>
      </c>
    </row>
    <row r="64" spans="1:33" ht="25" customHeight="1">
      <c r="A64" s="359">
        <v>49</v>
      </c>
      <c r="B64" s="913" t="str">
        <f>IF(基本情報入力シート!C101="","",基本情報入力シート!C101)</f>
        <v/>
      </c>
      <c r="C64" s="914"/>
      <c r="D64" s="914"/>
      <c r="E64" s="914"/>
      <c r="F64" s="914"/>
      <c r="G64" s="914"/>
      <c r="H64" s="914"/>
      <c r="I64" s="915"/>
      <c r="J64" s="360" t="str">
        <f>IF(基本情報入力シート!M101="","",基本情報入力シート!M101)</f>
        <v/>
      </c>
      <c r="K64" s="361" t="str">
        <f>IF(基本情報入力シート!R101="","",基本情報入力シート!R101)</f>
        <v/>
      </c>
      <c r="L64" s="361" t="str">
        <f>IF(基本情報入力シート!W101="","",基本情報入力シート!W101)</f>
        <v/>
      </c>
      <c r="M64" s="362" t="str">
        <f>IF(基本情報入力シート!X101="","",基本情報入力シート!X101)</f>
        <v/>
      </c>
      <c r="N64" s="363" t="str">
        <f>IF(基本情報入力シート!Y101="","",基本情報入力シート!Y101)</f>
        <v/>
      </c>
      <c r="O64" s="56"/>
      <c r="P64" s="57"/>
      <c r="Q64" s="58"/>
      <c r="R64" s="59"/>
      <c r="S64" s="50"/>
      <c r="T64" s="354" t="str">
        <f>IFERROR(S64*VLOOKUP(AE64,【参考】数式用3!$AN$3:$BU$14,MATCH(N64,【参考】数式用3!$AN$2:$BU$2,0)),"")</f>
        <v/>
      </c>
      <c r="U64" s="60"/>
      <c r="V64" s="51"/>
      <c r="W64" s="74"/>
      <c r="X64" s="992" t="str">
        <f>IFERROR(V64*VLOOKUP(AF64,【参考】数式用3!$AN$15:$BU$23,MATCH(N64,【参考】数式用3!$AN$2:$BU$2,0)),"")</f>
        <v/>
      </c>
      <c r="Y64" s="993"/>
      <c r="Z64" s="61"/>
      <c r="AA64" s="52"/>
      <c r="AB64" s="364" t="str">
        <f>IFERROR(AA64*VLOOKUP(AG64,【参考】数式用3!$AN$24:$BU$27,MATCH(N64,【参考】数式用3!$AN$2:$BU$2,0)),"")</f>
        <v/>
      </c>
      <c r="AC64" s="63"/>
      <c r="AD64" s="356" t="str">
        <f t="shared" si="0"/>
        <v/>
      </c>
      <c r="AE64" s="357" t="str">
        <f t="shared" si="4"/>
        <v/>
      </c>
      <c r="AF64" s="357" t="str">
        <f t="shared" si="5"/>
        <v/>
      </c>
      <c r="AG64" s="357" t="str">
        <f t="shared" si="6"/>
        <v/>
      </c>
    </row>
    <row r="65" spans="1:33" ht="25" customHeight="1">
      <c r="A65" s="359">
        <v>50</v>
      </c>
      <c r="B65" s="913" t="str">
        <f>IF(基本情報入力シート!C102="","",基本情報入力シート!C102)</f>
        <v/>
      </c>
      <c r="C65" s="914"/>
      <c r="D65" s="914"/>
      <c r="E65" s="914"/>
      <c r="F65" s="914"/>
      <c r="G65" s="914"/>
      <c r="H65" s="914"/>
      <c r="I65" s="915"/>
      <c r="J65" s="360" t="str">
        <f>IF(基本情報入力シート!M102="","",基本情報入力シート!M102)</f>
        <v/>
      </c>
      <c r="K65" s="361" t="str">
        <f>IF(基本情報入力シート!R102="","",基本情報入力シート!R102)</f>
        <v/>
      </c>
      <c r="L65" s="361" t="str">
        <f>IF(基本情報入力シート!W102="","",基本情報入力シート!W102)</f>
        <v/>
      </c>
      <c r="M65" s="362" t="str">
        <f>IF(基本情報入力シート!X102="","",基本情報入力シート!X102)</f>
        <v/>
      </c>
      <c r="N65" s="363" t="str">
        <f>IF(基本情報入力シート!Y102="","",基本情報入力シート!Y102)</f>
        <v/>
      </c>
      <c r="O65" s="56"/>
      <c r="P65" s="57"/>
      <c r="Q65" s="58"/>
      <c r="R65" s="59"/>
      <c r="S65" s="50"/>
      <c r="T65" s="354" t="str">
        <f>IFERROR(S65*VLOOKUP(AE65,【参考】数式用3!$AN$3:$BU$14,MATCH(N65,【参考】数式用3!$AN$2:$BU$2,0)),"")</f>
        <v/>
      </c>
      <c r="U65" s="60"/>
      <c r="V65" s="51"/>
      <c r="W65" s="74"/>
      <c r="X65" s="992" t="str">
        <f>IFERROR(V65*VLOOKUP(AF65,【参考】数式用3!$AN$15:$BU$23,MATCH(N65,【参考】数式用3!$AN$2:$BU$2,0)),"")</f>
        <v/>
      </c>
      <c r="Y65" s="993"/>
      <c r="Z65" s="61"/>
      <c r="AA65" s="52"/>
      <c r="AB65" s="364" t="str">
        <f>IFERROR(AA65*VLOOKUP(AG65,【参考】数式用3!$AN$24:$BU$27,MATCH(N65,【参考】数式用3!$AN$2:$BU$2,0)),"")</f>
        <v/>
      </c>
      <c r="AC65" s="63"/>
      <c r="AD65" s="356" t="str">
        <f t="shared" si="0"/>
        <v/>
      </c>
      <c r="AE65" s="357" t="str">
        <f t="shared" si="4"/>
        <v/>
      </c>
      <c r="AF65" s="357" t="str">
        <f t="shared" si="5"/>
        <v/>
      </c>
      <c r="AG65" s="357" t="str">
        <f t="shared" si="6"/>
        <v/>
      </c>
    </row>
    <row r="66" spans="1:33" ht="25" customHeight="1">
      <c r="A66" s="359">
        <v>51</v>
      </c>
      <c r="B66" s="913" t="str">
        <f>IF(基本情報入力シート!C103="","",基本情報入力シート!C103)</f>
        <v/>
      </c>
      <c r="C66" s="914"/>
      <c r="D66" s="914"/>
      <c r="E66" s="914"/>
      <c r="F66" s="914"/>
      <c r="G66" s="914"/>
      <c r="H66" s="914"/>
      <c r="I66" s="915"/>
      <c r="J66" s="360" t="str">
        <f>IF(基本情報入力シート!M103="","",基本情報入力シート!M103)</f>
        <v/>
      </c>
      <c r="K66" s="361" t="str">
        <f>IF(基本情報入力シート!R103="","",基本情報入力シート!R103)</f>
        <v/>
      </c>
      <c r="L66" s="361" t="str">
        <f>IF(基本情報入力シート!W103="","",基本情報入力シート!W103)</f>
        <v/>
      </c>
      <c r="M66" s="362" t="str">
        <f>IF(基本情報入力シート!X103="","",基本情報入力シート!X103)</f>
        <v/>
      </c>
      <c r="N66" s="363" t="str">
        <f>IF(基本情報入力シート!Y103="","",基本情報入力シート!Y103)</f>
        <v/>
      </c>
      <c r="O66" s="56"/>
      <c r="P66" s="57"/>
      <c r="Q66" s="58"/>
      <c r="R66" s="59"/>
      <c r="S66" s="50"/>
      <c r="T66" s="354" t="str">
        <f>IFERROR(S66*VLOOKUP(AE66,【参考】数式用3!$AN$3:$BU$14,MATCH(N66,【参考】数式用3!$AN$2:$BU$2,0)),"")</f>
        <v/>
      </c>
      <c r="U66" s="60"/>
      <c r="V66" s="51"/>
      <c r="W66" s="74"/>
      <c r="X66" s="992" t="str">
        <f>IFERROR(V66*VLOOKUP(AF66,【参考】数式用3!$AN$15:$BU$23,MATCH(N66,【参考】数式用3!$AN$2:$BU$2,0)),"")</f>
        <v/>
      </c>
      <c r="Y66" s="993"/>
      <c r="Z66" s="61"/>
      <c r="AA66" s="52"/>
      <c r="AB66" s="364" t="str">
        <f>IFERROR(AA66*VLOOKUP(AG66,【参考】数式用3!$AN$24:$BU$27,MATCH(N66,【参考】数式用3!$AN$2:$BU$2,0)),"")</f>
        <v/>
      </c>
      <c r="AC66" s="63"/>
      <c r="AD66" s="356" t="str">
        <f t="shared" si="0"/>
        <v/>
      </c>
      <c r="AE66" s="357" t="str">
        <f t="shared" si="4"/>
        <v/>
      </c>
      <c r="AF66" s="357" t="str">
        <f t="shared" si="5"/>
        <v/>
      </c>
      <c r="AG66" s="357" t="str">
        <f t="shared" si="6"/>
        <v/>
      </c>
    </row>
    <row r="67" spans="1:33" ht="25" customHeight="1">
      <c r="A67" s="359">
        <v>52</v>
      </c>
      <c r="B67" s="913" t="str">
        <f>IF(基本情報入力シート!C104="","",基本情報入力シート!C104)</f>
        <v/>
      </c>
      <c r="C67" s="914"/>
      <c r="D67" s="914"/>
      <c r="E67" s="914"/>
      <c r="F67" s="914"/>
      <c r="G67" s="914"/>
      <c r="H67" s="914"/>
      <c r="I67" s="915"/>
      <c r="J67" s="360" t="str">
        <f>IF(基本情報入力シート!M104="","",基本情報入力シート!M104)</f>
        <v/>
      </c>
      <c r="K67" s="361" t="str">
        <f>IF(基本情報入力シート!R104="","",基本情報入力シート!R104)</f>
        <v/>
      </c>
      <c r="L67" s="361" t="str">
        <f>IF(基本情報入力シート!W104="","",基本情報入力シート!W104)</f>
        <v/>
      </c>
      <c r="M67" s="362" t="str">
        <f>IF(基本情報入力シート!X104="","",基本情報入力シート!X104)</f>
        <v/>
      </c>
      <c r="N67" s="363" t="str">
        <f>IF(基本情報入力シート!Y104="","",基本情報入力シート!Y104)</f>
        <v/>
      </c>
      <c r="O67" s="56"/>
      <c r="P67" s="57"/>
      <c r="Q67" s="58"/>
      <c r="R67" s="59"/>
      <c r="S67" s="50"/>
      <c r="T67" s="354" t="str">
        <f>IFERROR(S67*VLOOKUP(AE67,【参考】数式用3!$AN$3:$BU$14,MATCH(N67,【参考】数式用3!$AN$2:$BU$2,0)),"")</f>
        <v/>
      </c>
      <c r="U67" s="60"/>
      <c r="V67" s="51"/>
      <c r="W67" s="74"/>
      <c r="X67" s="992" t="str">
        <f>IFERROR(V67*VLOOKUP(AF67,【参考】数式用3!$AN$15:$BU$23,MATCH(N67,【参考】数式用3!$AN$2:$BU$2,0)),"")</f>
        <v/>
      </c>
      <c r="Y67" s="993"/>
      <c r="Z67" s="61"/>
      <c r="AA67" s="52"/>
      <c r="AB67" s="364" t="str">
        <f>IFERROR(AA67*VLOOKUP(AG67,【参考】数式用3!$AN$24:$BU$27,MATCH(N67,【参考】数式用3!$AN$2:$BU$2,0)),"")</f>
        <v/>
      </c>
      <c r="AC67" s="63"/>
      <c r="AD67" s="356" t="str">
        <f t="shared" si="0"/>
        <v/>
      </c>
      <c r="AE67" s="357" t="str">
        <f t="shared" si="4"/>
        <v/>
      </c>
      <c r="AF67" s="357" t="str">
        <f t="shared" si="5"/>
        <v/>
      </c>
      <c r="AG67" s="357" t="str">
        <f t="shared" si="6"/>
        <v/>
      </c>
    </row>
    <row r="68" spans="1:33" ht="25" customHeight="1">
      <c r="A68" s="359">
        <v>53</v>
      </c>
      <c r="B68" s="913" t="str">
        <f>IF(基本情報入力シート!C105="","",基本情報入力シート!C105)</f>
        <v/>
      </c>
      <c r="C68" s="914"/>
      <c r="D68" s="914"/>
      <c r="E68" s="914"/>
      <c r="F68" s="914"/>
      <c r="G68" s="914"/>
      <c r="H68" s="914"/>
      <c r="I68" s="915"/>
      <c r="J68" s="360" t="str">
        <f>IF(基本情報入力シート!M105="","",基本情報入力シート!M105)</f>
        <v/>
      </c>
      <c r="K68" s="361" t="str">
        <f>IF(基本情報入力シート!R105="","",基本情報入力シート!R105)</f>
        <v/>
      </c>
      <c r="L68" s="361" t="str">
        <f>IF(基本情報入力シート!W105="","",基本情報入力シート!W105)</f>
        <v/>
      </c>
      <c r="M68" s="362" t="str">
        <f>IF(基本情報入力シート!X105="","",基本情報入力シート!X105)</f>
        <v/>
      </c>
      <c r="N68" s="363" t="str">
        <f>IF(基本情報入力シート!Y105="","",基本情報入力シート!Y105)</f>
        <v/>
      </c>
      <c r="O68" s="56"/>
      <c r="P68" s="57"/>
      <c r="Q68" s="58"/>
      <c r="R68" s="59"/>
      <c r="S68" s="50"/>
      <c r="T68" s="354" t="str">
        <f>IFERROR(S68*VLOOKUP(AE68,【参考】数式用3!$AN$3:$BU$14,MATCH(N68,【参考】数式用3!$AN$2:$BU$2,0)),"")</f>
        <v/>
      </c>
      <c r="U68" s="60"/>
      <c r="V68" s="51"/>
      <c r="W68" s="74"/>
      <c r="X68" s="992" t="str">
        <f>IFERROR(V68*VLOOKUP(AF68,【参考】数式用3!$AN$15:$BU$23,MATCH(N68,【参考】数式用3!$AN$2:$BU$2,0)),"")</f>
        <v/>
      </c>
      <c r="Y68" s="993"/>
      <c r="Z68" s="61"/>
      <c r="AA68" s="52"/>
      <c r="AB68" s="364" t="str">
        <f>IFERROR(AA68*VLOOKUP(AG68,【参考】数式用3!$AN$24:$BU$27,MATCH(N68,【参考】数式用3!$AN$2:$BU$2,0)),"")</f>
        <v/>
      </c>
      <c r="AC68" s="63"/>
      <c r="AD68" s="356" t="str">
        <f t="shared" si="0"/>
        <v/>
      </c>
      <c r="AE68" s="357" t="str">
        <f t="shared" si="4"/>
        <v/>
      </c>
      <c r="AF68" s="357" t="str">
        <f t="shared" si="5"/>
        <v/>
      </c>
      <c r="AG68" s="357" t="str">
        <f t="shared" si="6"/>
        <v/>
      </c>
    </row>
    <row r="69" spans="1:33" ht="25" customHeight="1">
      <c r="A69" s="359">
        <v>54</v>
      </c>
      <c r="B69" s="913" t="str">
        <f>IF(基本情報入力シート!C106="","",基本情報入力シート!C106)</f>
        <v/>
      </c>
      <c r="C69" s="914"/>
      <c r="D69" s="914"/>
      <c r="E69" s="914"/>
      <c r="F69" s="914"/>
      <c r="G69" s="914"/>
      <c r="H69" s="914"/>
      <c r="I69" s="915"/>
      <c r="J69" s="360" t="str">
        <f>IF(基本情報入力シート!M106="","",基本情報入力シート!M106)</f>
        <v/>
      </c>
      <c r="K69" s="361" t="str">
        <f>IF(基本情報入力シート!R106="","",基本情報入力シート!R106)</f>
        <v/>
      </c>
      <c r="L69" s="361" t="str">
        <f>IF(基本情報入力シート!W106="","",基本情報入力シート!W106)</f>
        <v/>
      </c>
      <c r="M69" s="362" t="str">
        <f>IF(基本情報入力シート!X106="","",基本情報入力シート!X106)</f>
        <v/>
      </c>
      <c r="N69" s="363" t="str">
        <f>IF(基本情報入力シート!Y106="","",基本情報入力シート!Y106)</f>
        <v/>
      </c>
      <c r="O69" s="56"/>
      <c r="P69" s="57"/>
      <c r="Q69" s="58"/>
      <c r="R69" s="59"/>
      <c r="S69" s="50"/>
      <c r="T69" s="354" t="str">
        <f>IFERROR(S69*VLOOKUP(AE69,【参考】数式用3!$AN$3:$BU$14,MATCH(N69,【参考】数式用3!$AN$2:$BU$2,0)),"")</f>
        <v/>
      </c>
      <c r="U69" s="60"/>
      <c r="V69" s="51"/>
      <c r="W69" s="74"/>
      <c r="X69" s="992" t="str">
        <f>IFERROR(V69*VLOOKUP(AF69,【参考】数式用3!$AN$15:$BU$23,MATCH(N69,【参考】数式用3!$AN$2:$BU$2,0)),"")</f>
        <v/>
      </c>
      <c r="Y69" s="993"/>
      <c r="Z69" s="61"/>
      <c r="AA69" s="52"/>
      <c r="AB69" s="364" t="str">
        <f>IFERROR(AA69*VLOOKUP(AG69,【参考】数式用3!$AN$24:$BU$27,MATCH(N69,【参考】数式用3!$AN$2:$BU$2,0)),"")</f>
        <v/>
      </c>
      <c r="AC69" s="63"/>
      <c r="AD69" s="356" t="str">
        <f t="shared" si="0"/>
        <v/>
      </c>
      <c r="AE69" s="357" t="str">
        <f t="shared" si="4"/>
        <v/>
      </c>
      <c r="AF69" s="357" t="str">
        <f t="shared" si="5"/>
        <v/>
      </c>
      <c r="AG69" s="357" t="str">
        <f t="shared" si="6"/>
        <v/>
      </c>
    </row>
    <row r="70" spans="1:33" ht="25" customHeight="1">
      <c r="A70" s="359">
        <v>55</v>
      </c>
      <c r="B70" s="913" t="str">
        <f>IF(基本情報入力シート!C107="","",基本情報入力シート!C107)</f>
        <v/>
      </c>
      <c r="C70" s="914"/>
      <c r="D70" s="914"/>
      <c r="E70" s="914"/>
      <c r="F70" s="914"/>
      <c r="G70" s="914"/>
      <c r="H70" s="914"/>
      <c r="I70" s="915"/>
      <c r="J70" s="360" t="str">
        <f>IF(基本情報入力シート!M107="","",基本情報入力シート!M107)</f>
        <v/>
      </c>
      <c r="K70" s="361" t="str">
        <f>IF(基本情報入力シート!R107="","",基本情報入力シート!R107)</f>
        <v/>
      </c>
      <c r="L70" s="361" t="str">
        <f>IF(基本情報入力シート!W107="","",基本情報入力シート!W107)</f>
        <v/>
      </c>
      <c r="M70" s="362" t="str">
        <f>IF(基本情報入力シート!X107="","",基本情報入力シート!X107)</f>
        <v/>
      </c>
      <c r="N70" s="363" t="str">
        <f>IF(基本情報入力シート!Y107="","",基本情報入力シート!Y107)</f>
        <v/>
      </c>
      <c r="O70" s="56"/>
      <c r="P70" s="57"/>
      <c r="Q70" s="58"/>
      <c r="R70" s="59"/>
      <c r="S70" s="50"/>
      <c r="T70" s="354" t="str">
        <f>IFERROR(S70*VLOOKUP(AE70,【参考】数式用3!$AN$3:$BU$14,MATCH(N70,【参考】数式用3!$AN$2:$BU$2,0)),"")</f>
        <v/>
      </c>
      <c r="U70" s="60"/>
      <c r="V70" s="51"/>
      <c r="W70" s="74"/>
      <c r="X70" s="992" t="str">
        <f>IFERROR(V70*VLOOKUP(AF70,【参考】数式用3!$AN$15:$BU$23,MATCH(N70,【参考】数式用3!$AN$2:$BU$2,0)),"")</f>
        <v/>
      </c>
      <c r="Y70" s="993"/>
      <c r="Z70" s="61"/>
      <c r="AA70" s="52"/>
      <c r="AB70" s="364" t="str">
        <f>IFERROR(AA70*VLOOKUP(AG70,【参考】数式用3!$AN$24:$BU$27,MATCH(N70,【参考】数式用3!$AN$2:$BU$2,0)),"")</f>
        <v/>
      </c>
      <c r="AC70" s="63"/>
      <c r="AD70" s="356" t="str">
        <f t="shared" si="0"/>
        <v/>
      </c>
      <c r="AE70" s="357" t="str">
        <f t="shared" si="4"/>
        <v/>
      </c>
      <c r="AF70" s="357" t="str">
        <f t="shared" si="5"/>
        <v/>
      </c>
      <c r="AG70" s="357" t="str">
        <f t="shared" si="6"/>
        <v/>
      </c>
    </row>
    <row r="71" spans="1:33" ht="25" customHeight="1">
      <c r="A71" s="359">
        <v>56</v>
      </c>
      <c r="B71" s="913" t="str">
        <f>IF(基本情報入力シート!C108="","",基本情報入力シート!C108)</f>
        <v/>
      </c>
      <c r="C71" s="914"/>
      <c r="D71" s="914"/>
      <c r="E71" s="914"/>
      <c r="F71" s="914"/>
      <c r="G71" s="914"/>
      <c r="H71" s="914"/>
      <c r="I71" s="915"/>
      <c r="J71" s="360" t="str">
        <f>IF(基本情報入力シート!M108="","",基本情報入力シート!M108)</f>
        <v/>
      </c>
      <c r="K71" s="361" t="str">
        <f>IF(基本情報入力シート!R108="","",基本情報入力シート!R108)</f>
        <v/>
      </c>
      <c r="L71" s="361" t="str">
        <f>IF(基本情報入力シート!W108="","",基本情報入力シート!W108)</f>
        <v/>
      </c>
      <c r="M71" s="362" t="str">
        <f>IF(基本情報入力シート!X108="","",基本情報入力シート!X108)</f>
        <v/>
      </c>
      <c r="N71" s="363" t="str">
        <f>IF(基本情報入力シート!Y108="","",基本情報入力シート!Y108)</f>
        <v/>
      </c>
      <c r="O71" s="56"/>
      <c r="P71" s="57"/>
      <c r="Q71" s="58"/>
      <c r="R71" s="59"/>
      <c r="S71" s="50"/>
      <c r="T71" s="354" t="str">
        <f>IFERROR(S71*VLOOKUP(AE71,【参考】数式用3!$AN$3:$BU$14,MATCH(N71,【参考】数式用3!$AN$2:$BU$2,0)),"")</f>
        <v/>
      </c>
      <c r="U71" s="60"/>
      <c r="V71" s="51"/>
      <c r="W71" s="74"/>
      <c r="X71" s="992" t="str">
        <f>IFERROR(V71*VLOOKUP(AF71,【参考】数式用3!$AN$15:$BU$23,MATCH(N71,【参考】数式用3!$AN$2:$BU$2,0)),"")</f>
        <v/>
      </c>
      <c r="Y71" s="993"/>
      <c r="Z71" s="61"/>
      <c r="AA71" s="52"/>
      <c r="AB71" s="364" t="str">
        <f>IFERROR(AA71*VLOOKUP(AG71,【参考】数式用3!$AN$24:$BU$27,MATCH(N71,【参考】数式用3!$AN$2:$BU$2,0)),"")</f>
        <v/>
      </c>
      <c r="AC71" s="63"/>
      <c r="AD71" s="356" t="str">
        <f t="shared" si="0"/>
        <v/>
      </c>
      <c r="AE71" s="357" t="str">
        <f t="shared" si="4"/>
        <v/>
      </c>
      <c r="AF71" s="357" t="str">
        <f t="shared" si="5"/>
        <v/>
      </c>
      <c r="AG71" s="357" t="str">
        <f t="shared" si="6"/>
        <v/>
      </c>
    </row>
    <row r="72" spans="1:33" ht="25" customHeight="1">
      <c r="A72" s="359">
        <v>57</v>
      </c>
      <c r="B72" s="913" t="str">
        <f>IF(基本情報入力シート!C109="","",基本情報入力シート!C109)</f>
        <v/>
      </c>
      <c r="C72" s="914"/>
      <c r="D72" s="914"/>
      <c r="E72" s="914"/>
      <c r="F72" s="914"/>
      <c r="G72" s="914"/>
      <c r="H72" s="914"/>
      <c r="I72" s="915"/>
      <c r="J72" s="360" t="str">
        <f>IF(基本情報入力シート!M109="","",基本情報入力シート!M109)</f>
        <v/>
      </c>
      <c r="K72" s="361" t="str">
        <f>IF(基本情報入力シート!R109="","",基本情報入力シート!R109)</f>
        <v/>
      </c>
      <c r="L72" s="361" t="str">
        <f>IF(基本情報入力シート!W109="","",基本情報入力シート!W109)</f>
        <v/>
      </c>
      <c r="M72" s="362" t="str">
        <f>IF(基本情報入力シート!X109="","",基本情報入力シート!X109)</f>
        <v/>
      </c>
      <c r="N72" s="363" t="str">
        <f>IF(基本情報入力シート!Y109="","",基本情報入力シート!Y109)</f>
        <v/>
      </c>
      <c r="O72" s="56"/>
      <c r="P72" s="57"/>
      <c r="Q72" s="58"/>
      <c r="R72" s="59"/>
      <c r="S72" s="50"/>
      <c r="T72" s="354" t="str">
        <f>IFERROR(S72*VLOOKUP(AE72,【参考】数式用3!$AN$3:$BU$14,MATCH(N72,【参考】数式用3!$AN$2:$BU$2,0)),"")</f>
        <v/>
      </c>
      <c r="U72" s="60"/>
      <c r="V72" s="51"/>
      <c r="W72" s="74"/>
      <c r="X72" s="992" t="str">
        <f>IFERROR(V72*VLOOKUP(AF72,【参考】数式用3!$AN$15:$BU$23,MATCH(N72,【参考】数式用3!$AN$2:$BU$2,0)),"")</f>
        <v/>
      </c>
      <c r="Y72" s="993"/>
      <c r="Z72" s="61"/>
      <c r="AA72" s="52"/>
      <c r="AB72" s="364" t="str">
        <f>IFERROR(AA72*VLOOKUP(AG72,【参考】数式用3!$AN$24:$BU$27,MATCH(N72,【参考】数式用3!$AN$2:$BU$2,0)),"")</f>
        <v/>
      </c>
      <c r="AC72" s="63"/>
      <c r="AD72" s="356" t="str">
        <f t="shared" si="0"/>
        <v/>
      </c>
      <c r="AE72" s="357" t="str">
        <f t="shared" si="4"/>
        <v/>
      </c>
      <c r="AF72" s="357" t="str">
        <f t="shared" si="5"/>
        <v/>
      </c>
      <c r="AG72" s="357" t="str">
        <f t="shared" si="6"/>
        <v/>
      </c>
    </row>
    <row r="73" spans="1:33" ht="25" customHeight="1">
      <c r="A73" s="359">
        <v>58</v>
      </c>
      <c r="B73" s="913" t="str">
        <f>IF(基本情報入力シート!C110="","",基本情報入力シート!C110)</f>
        <v/>
      </c>
      <c r="C73" s="914"/>
      <c r="D73" s="914"/>
      <c r="E73" s="914"/>
      <c r="F73" s="914"/>
      <c r="G73" s="914"/>
      <c r="H73" s="914"/>
      <c r="I73" s="915"/>
      <c r="J73" s="360" t="str">
        <f>IF(基本情報入力シート!M110="","",基本情報入力シート!M110)</f>
        <v/>
      </c>
      <c r="K73" s="361" t="str">
        <f>IF(基本情報入力シート!R110="","",基本情報入力シート!R110)</f>
        <v/>
      </c>
      <c r="L73" s="361" t="str">
        <f>IF(基本情報入力シート!W110="","",基本情報入力シート!W110)</f>
        <v/>
      </c>
      <c r="M73" s="362" t="str">
        <f>IF(基本情報入力シート!X110="","",基本情報入力シート!X110)</f>
        <v/>
      </c>
      <c r="N73" s="363" t="str">
        <f>IF(基本情報入力シート!Y110="","",基本情報入力シート!Y110)</f>
        <v/>
      </c>
      <c r="O73" s="56"/>
      <c r="P73" s="57"/>
      <c r="Q73" s="58"/>
      <c r="R73" s="59"/>
      <c r="S73" s="50"/>
      <c r="T73" s="354" t="str">
        <f>IFERROR(S73*VLOOKUP(AE73,【参考】数式用3!$AN$3:$BU$14,MATCH(N73,【参考】数式用3!$AN$2:$BU$2,0)),"")</f>
        <v/>
      </c>
      <c r="U73" s="60"/>
      <c r="V73" s="51"/>
      <c r="W73" s="74"/>
      <c r="X73" s="992" t="str">
        <f>IFERROR(V73*VLOOKUP(AF73,【参考】数式用3!$AN$15:$BU$23,MATCH(N73,【参考】数式用3!$AN$2:$BU$2,0)),"")</f>
        <v/>
      </c>
      <c r="Y73" s="993"/>
      <c r="Z73" s="61"/>
      <c r="AA73" s="52"/>
      <c r="AB73" s="364" t="str">
        <f>IFERROR(AA73*VLOOKUP(AG73,【参考】数式用3!$AN$24:$BU$27,MATCH(N73,【参考】数式用3!$AN$2:$BU$2,0)),"")</f>
        <v/>
      </c>
      <c r="AC73" s="63"/>
      <c r="AD73" s="356" t="str">
        <f t="shared" si="0"/>
        <v/>
      </c>
      <c r="AE73" s="357" t="str">
        <f t="shared" si="4"/>
        <v/>
      </c>
      <c r="AF73" s="357" t="str">
        <f t="shared" si="5"/>
        <v/>
      </c>
      <c r="AG73" s="357" t="str">
        <f t="shared" si="6"/>
        <v/>
      </c>
    </row>
    <row r="74" spans="1:33" ht="25" customHeight="1">
      <c r="A74" s="359">
        <v>59</v>
      </c>
      <c r="B74" s="913" t="str">
        <f>IF(基本情報入力シート!C111="","",基本情報入力シート!C111)</f>
        <v/>
      </c>
      <c r="C74" s="914"/>
      <c r="D74" s="914"/>
      <c r="E74" s="914"/>
      <c r="F74" s="914"/>
      <c r="G74" s="914"/>
      <c r="H74" s="914"/>
      <c r="I74" s="915"/>
      <c r="J74" s="360" t="str">
        <f>IF(基本情報入力シート!M111="","",基本情報入力シート!M111)</f>
        <v/>
      </c>
      <c r="K74" s="361" t="str">
        <f>IF(基本情報入力シート!R111="","",基本情報入力シート!R111)</f>
        <v/>
      </c>
      <c r="L74" s="361" t="str">
        <f>IF(基本情報入力シート!W111="","",基本情報入力シート!W111)</f>
        <v/>
      </c>
      <c r="M74" s="362" t="str">
        <f>IF(基本情報入力シート!X111="","",基本情報入力シート!X111)</f>
        <v/>
      </c>
      <c r="N74" s="363" t="str">
        <f>IF(基本情報入力シート!Y111="","",基本情報入力シート!Y111)</f>
        <v/>
      </c>
      <c r="O74" s="56"/>
      <c r="P74" s="57"/>
      <c r="Q74" s="58"/>
      <c r="R74" s="59"/>
      <c r="S74" s="50"/>
      <c r="T74" s="354" t="str">
        <f>IFERROR(S74*VLOOKUP(AE74,【参考】数式用3!$AN$3:$BU$14,MATCH(N74,【参考】数式用3!$AN$2:$BU$2,0)),"")</f>
        <v/>
      </c>
      <c r="U74" s="60"/>
      <c r="V74" s="51"/>
      <c r="W74" s="74"/>
      <c r="X74" s="992" t="str">
        <f>IFERROR(V74*VLOOKUP(AF74,【参考】数式用3!$AN$15:$BU$23,MATCH(N74,【参考】数式用3!$AN$2:$BU$2,0)),"")</f>
        <v/>
      </c>
      <c r="Y74" s="993"/>
      <c r="Z74" s="61"/>
      <c r="AA74" s="52"/>
      <c r="AB74" s="364" t="str">
        <f>IFERROR(AA74*VLOOKUP(AG74,【参考】数式用3!$AN$24:$BU$27,MATCH(N74,【参考】数式用3!$AN$2:$BU$2,0)),"")</f>
        <v/>
      </c>
      <c r="AC74" s="63"/>
      <c r="AD74" s="356" t="str">
        <f t="shared" si="0"/>
        <v/>
      </c>
      <c r="AE74" s="357" t="str">
        <f t="shared" si="4"/>
        <v/>
      </c>
      <c r="AF74" s="357" t="str">
        <f t="shared" si="5"/>
        <v/>
      </c>
      <c r="AG74" s="357" t="str">
        <f t="shared" si="6"/>
        <v/>
      </c>
    </row>
    <row r="75" spans="1:33" ht="25" customHeight="1">
      <c r="A75" s="359">
        <v>60</v>
      </c>
      <c r="B75" s="913" t="str">
        <f>IF(基本情報入力シート!C112="","",基本情報入力シート!C112)</f>
        <v/>
      </c>
      <c r="C75" s="914"/>
      <c r="D75" s="914"/>
      <c r="E75" s="914"/>
      <c r="F75" s="914"/>
      <c r="G75" s="914"/>
      <c r="H75" s="914"/>
      <c r="I75" s="915"/>
      <c r="J75" s="360" t="str">
        <f>IF(基本情報入力シート!M112="","",基本情報入力シート!M112)</f>
        <v/>
      </c>
      <c r="K75" s="361" t="str">
        <f>IF(基本情報入力シート!R112="","",基本情報入力シート!R112)</f>
        <v/>
      </c>
      <c r="L75" s="361" t="str">
        <f>IF(基本情報入力シート!W112="","",基本情報入力シート!W112)</f>
        <v/>
      </c>
      <c r="M75" s="362" t="str">
        <f>IF(基本情報入力シート!X112="","",基本情報入力シート!X112)</f>
        <v/>
      </c>
      <c r="N75" s="363" t="str">
        <f>IF(基本情報入力シート!Y112="","",基本情報入力シート!Y112)</f>
        <v/>
      </c>
      <c r="O75" s="56"/>
      <c r="P75" s="57"/>
      <c r="Q75" s="58"/>
      <c r="R75" s="59"/>
      <c r="S75" s="50"/>
      <c r="T75" s="354" t="str">
        <f>IFERROR(S75*VLOOKUP(AE75,【参考】数式用3!$AN$3:$BU$14,MATCH(N75,【参考】数式用3!$AN$2:$BU$2,0)),"")</f>
        <v/>
      </c>
      <c r="U75" s="60"/>
      <c r="V75" s="51"/>
      <c r="W75" s="74"/>
      <c r="X75" s="992" t="str">
        <f>IFERROR(V75*VLOOKUP(AF75,【参考】数式用3!$AN$15:$BU$23,MATCH(N75,【参考】数式用3!$AN$2:$BU$2,0)),"")</f>
        <v/>
      </c>
      <c r="Y75" s="993"/>
      <c r="Z75" s="61"/>
      <c r="AA75" s="52"/>
      <c r="AB75" s="364" t="str">
        <f>IFERROR(AA75*VLOOKUP(AG75,【参考】数式用3!$AN$24:$BU$27,MATCH(N75,【参考】数式用3!$AN$2:$BU$2,0)),"")</f>
        <v/>
      </c>
      <c r="AC75" s="63"/>
      <c r="AD75" s="356" t="str">
        <f t="shared" si="0"/>
        <v/>
      </c>
      <c r="AE75" s="357" t="str">
        <f t="shared" si="4"/>
        <v/>
      </c>
      <c r="AF75" s="357" t="str">
        <f t="shared" si="5"/>
        <v/>
      </c>
      <c r="AG75" s="357" t="str">
        <f t="shared" si="6"/>
        <v/>
      </c>
    </row>
    <row r="76" spans="1:33" ht="25" customHeight="1">
      <c r="A76" s="359">
        <v>61</v>
      </c>
      <c r="B76" s="913" t="str">
        <f>IF(基本情報入力シート!C113="","",基本情報入力シート!C113)</f>
        <v/>
      </c>
      <c r="C76" s="914"/>
      <c r="D76" s="914"/>
      <c r="E76" s="914"/>
      <c r="F76" s="914"/>
      <c r="G76" s="914"/>
      <c r="H76" s="914"/>
      <c r="I76" s="915"/>
      <c r="J76" s="360" t="str">
        <f>IF(基本情報入力シート!M113="","",基本情報入力シート!M113)</f>
        <v/>
      </c>
      <c r="K76" s="361" t="str">
        <f>IF(基本情報入力シート!R113="","",基本情報入力シート!R113)</f>
        <v/>
      </c>
      <c r="L76" s="361" t="str">
        <f>IF(基本情報入力シート!W113="","",基本情報入力シート!W113)</f>
        <v/>
      </c>
      <c r="M76" s="362" t="str">
        <f>IF(基本情報入力シート!X113="","",基本情報入力シート!X113)</f>
        <v/>
      </c>
      <c r="N76" s="363" t="str">
        <f>IF(基本情報入力シート!Y113="","",基本情報入力シート!Y113)</f>
        <v/>
      </c>
      <c r="O76" s="56"/>
      <c r="P76" s="57"/>
      <c r="Q76" s="58"/>
      <c r="R76" s="59"/>
      <c r="S76" s="50"/>
      <c r="T76" s="354" t="str">
        <f>IFERROR(S76*VLOOKUP(AE76,【参考】数式用3!$AN$3:$BU$14,MATCH(N76,【参考】数式用3!$AN$2:$BU$2,0)),"")</f>
        <v/>
      </c>
      <c r="U76" s="60"/>
      <c r="V76" s="51"/>
      <c r="W76" s="74"/>
      <c r="X76" s="992" t="str">
        <f>IFERROR(V76*VLOOKUP(AF76,【参考】数式用3!$AN$15:$BU$23,MATCH(N76,【参考】数式用3!$AN$2:$BU$2,0)),"")</f>
        <v/>
      </c>
      <c r="Y76" s="993"/>
      <c r="Z76" s="61"/>
      <c r="AA76" s="52"/>
      <c r="AB76" s="364" t="str">
        <f>IFERROR(AA76*VLOOKUP(AG76,【参考】数式用3!$AN$24:$BU$27,MATCH(N76,【参考】数式用3!$AN$2:$BU$2,0)),"")</f>
        <v/>
      </c>
      <c r="AC76" s="63"/>
      <c r="AD76" s="356" t="str">
        <f t="shared" si="0"/>
        <v/>
      </c>
      <c r="AE76" s="357" t="str">
        <f t="shared" si="4"/>
        <v/>
      </c>
      <c r="AF76" s="357" t="str">
        <f t="shared" si="5"/>
        <v/>
      </c>
      <c r="AG76" s="357" t="str">
        <f t="shared" si="6"/>
        <v/>
      </c>
    </row>
    <row r="77" spans="1:33" ht="25" customHeight="1">
      <c r="A77" s="359">
        <v>62</v>
      </c>
      <c r="B77" s="913" t="str">
        <f>IF(基本情報入力シート!C114="","",基本情報入力シート!C114)</f>
        <v/>
      </c>
      <c r="C77" s="914"/>
      <c r="D77" s="914"/>
      <c r="E77" s="914"/>
      <c r="F77" s="914"/>
      <c r="G77" s="914"/>
      <c r="H77" s="914"/>
      <c r="I77" s="915"/>
      <c r="J77" s="360" t="str">
        <f>IF(基本情報入力シート!M114="","",基本情報入力シート!M114)</f>
        <v/>
      </c>
      <c r="K77" s="361" t="str">
        <f>IF(基本情報入力シート!R114="","",基本情報入力シート!R114)</f>
        <v/>
      </c>
      <c r="L77" s="361" t="str">
        <f>IF(基本情報入力シート!W114="","",基本情報入力シート!W114)</f>
        <v/>
      </c>
      <c r="M77" s="362" t="str">
        <f>IF(基本情報入力シート!X114="","",基本情報入力シート!X114)</f>
        <v/>
      </c>
      <c r="N77" s="363" t="str">
        <f>IF(基本情報入力シート!Y114="","",基本情報入力シート!Y114)</f>
        <v/>
      </c>
      <c r="O77" s="56"/>
      <c r="P77" s="57"/>
      <c r="Q77" s="58"/>
      <c r="R77" s="59"/>
      <c r="S77" s="50"/>
      <c r="T77" s="354" t="str">
        <f>IFERROR(S77*VLOOKUP(AE77,【参考】数式用3!$AN$3:$BU$14,MATCH(N77,【参考】数式用3!$AN$2:$BU$2,0)),"")</f>
        <v/>
      </c>
      <c r="U77" s="60"/>
      <c r="V77" s="51"/>
      <c r="W77" s="74"/>
      <c r="X77" s="992" t="str">
        <f>IFERROR(V77*VLOOKUP(AF77,【参考】数式用3!$AN$15:$BU$23,MATCH(N77,【参考】数式用3!$AN$2:$BU$2,0)),"")</f>
        <v/>
      </c>
      <c r="Y77" s="993"/>
      <c r="Z77" s="61"/>
      <c r="AA77" s="52"/>
      <c r="AB77" s="364" t="str">
        <f>IFERROR(AA77*VLOOKUP(AG77,【参考】数式用3!$AN$24:$BU$27,MATCH(N77,【参考】数式用3!$AN$2:$BU$2,0)),"")</f>
        <v/>
      </c>
      <c r="AC77" s="63"/>
      <c r="AD77" s="356" t="str">
        <f t="shared" si="0"/>
        <v/>
      </c>
      <c r="AE77" s="357" t="str">
        <f t="shared" si="4"/>
        <v/>
      </c>
      <c r="AF77" s="357" t="str">
        <f t="shared" si="5"/>
        <v/>
      </c>
      <c r="AG77" s="357" t="str">
        <f t="shared" si="6"/>
        <v/>
      </c>
    </row>
    <row r="78" spans="1:33" ht="25" customHeight="1">
      <c r="A78" s="359">
        <v>63</v>
      </c>
      <c r="B78" s="913" t="str">
        <f>IF(基本情報入力シート!C115="","",基本情報入力シート!C115)</f>
        <v/>
      </c>
      <c r="C78" s="914"/>
      <c r="D78" s="914"/>
      <c r="E78" s="914"/>
      <c r="F78" s="914"/>
      <c r="G78" s="914"/>
      <c r="H78" s="914"/>
      <c r="I78" s="915"/>
      <c r="J78" s="360" t="str">
        <f>IF(基本情報入力シート!M115="","",基本情報入力シート!M115)</f>
        <v/>
      </c>
      <c r="K78" s="361" t="str">
        <f>IF(基本情報入力シート!R115="","",基本情報入力シート!R115)</f>
        <v/>
      </c>
      <c r="L78" s="361" t="str">
        <f>IF(基本情報入力シート!W115="","",基本情報入力シート!W115)</f>
        <v/>
      </c>
      <c r="M78" s="362" t="str">
        <f>IF(基本情報入力シート!X115="","",基本情報入力シート!X115)</f>
        <v/>
      </c>
      <c r="N78" s="363" t="str">
        <f>IF(基本情報入力シート!Y115="","",基本情報入力シート!Y115)</f>
        <v/>
      </c>
      <c r="O78" s="56"/>
      <c r="P78" s="57"/>
      <c r="Q78" s="58"/>
      <c r="R78" s="59"/>
      <c r="S78" s="50"/>
      <c r="T78" s="354" t="str">
        <f>IFERROR(S78*VLOOKUP(AE78,【参考】数式用3!$AN$3:$BU$14,MATCH(N78,【参考】数式用3!$AN$2:$BU$2,0)),"")</f>
        <v/>
      </c>
      <c r="U78" s="60"/>
      <c r="V78" s="51"/>
      <c r="W78" s="74"/>
      <c r="X78" s="992" t="str">
        <f>IFERROR(V78*VLOOKUP(AF78,【参考】数式用3!$AN$15:$BU$23,MATCH(N78,【参考】数式用3!$AN$2:$BU$2,0)),"")</f>
        <v/>
      </c>
      <c r="Y78" s="993"/>
      <c r="Z78" s="61"/>
      <c r="AA78" s="52"/>
      <c r="AB78" s="364" t="str">
        <f>IFERROR(AA78*VLOOKUP(AG78,【参考】数式用3!$AN$24:$BU$27,MATCH(N78,【参考】数式用3!$AN$2:$BU$2,0)),"")</f>
        <v/>
      </c>
      <c r="AC78" s="63"/>
      <c r="AD78" s="356" t="str">
        <f t="shared" si="0"/>
        <v/>
      </c>
      <c r="AE78" s="357" t="str">
        <f t="shared" si="4"/>
        <v/>
      </c>
      <c r="AF78" s="357" t="str">
        <f t="shared" si="5"/>
        <v/>
      </c>
      <c r="AG78" s="357" t="str">
        <f t="shared" si="6"/>
        <v/>
      </c>
    </row>
    <row r="79" spans="1:33" ht="25" customHeight="1">
      <c r="A79" s="359">
        <v>64</v>
      </c>
      <c r="B79" s="913" t="str">
        <f>IF(基本情報入力シート!C116="","",基本情報入力シート!C116)</f>
        <v/>
      </c>
      <c r="C79" s="914"/>
      <c r="D79" s="914"/>
      <c r="E79" s="914"/>
      <c r="F79" s="914"/>
      <c r="G79" s="914"/>
      <c r="H79" s="914"/>
      <c r="I79" s="915"/>
      <c r="J79" s="360" t="str">
        <f>IF(基本情報入力シート!M116="","",基本情報入力シート!M116)</f>
        <v/>
      </c>
      <c r="K79" s="361" t="str">
        <f>IF(基本情報入力シート!R116="","",基本情報入力シート!R116)</f>
        <v/>
      </c>
      <c r="L79" s="361" t="str">
        <f>IF(基本情報入力シート!W116="","",基本情報入力シート!W116)</f>
        <v/>
      </c>
      <c r="M79" s="362" t="str">
        <f>IF(基本情報入力シート!X116="","",基本情報入力シート!X116)</f>
        <v/>
      </c>
      <c r="N79" s="363" t="str">
        <f>IF(基本情報入力シート!Y116="","",基本情報入力シート!Y116)</f>
        <v/>
      </c>
      <c r="O79" s="56"/>
      <c r="P79" s="57"/>
      <c r="Q79" s="58"/>
      <c r="R79" s="59"/>
      <c r="S79" s="50"/>
      <c r="T79" s="354" t="str">
        <f>IFERROR(S79*VLOOKUP(AE79,【参考】数式用3!$AN$3:$BU$14,MATCH(N79,【参考】数式用3!$AN$2:$BU$2,0)),"")</f>
        <v/>
      </c>
      <c r="U79" s="60"/>
      <c r="V79" s="51"/>
      <c r="W79" s="74"/>
      <c r="X79" s="992" t="str">
        <f>IFERROR(V79*VLOOKUP(AF79,【参考】数式用3!$AN$15:$BU$23,MATCH(N79,【参考】数式用3!$AN$2:$BU$2,0)),"")</f>
        <v/>
      </c>
      <c r="Y79" s="993"/>
      <c r="Z79" s="61"/>
      <c r="AA79" s="52"/>
      <c r="AB79" s="364" t="str">
        <f>IFERROR(AA79*VLOOKUP(AG79,【参考】数式用3!$AN$24:$BU$27,MATCH(N79,【参考】数式用3!$AN$2:$BU$2,0)),"")</f>
        <v/>
      </c>
      <c r="AC79" s="63"/>
      <c r="AD79" s="356" t="str">
        <f t="shared" si="0"/>
        <v/>
      </c>
      <c r="AE79" s="357" t="str">
        <f t="shared" si="4"/>
        <v/>
      </c>
      <c r="AF79" s="357" t="str">
        <f t="shared" si="5"/>
        <v/>
      </c>
      <c r="AG79" s="357" t="str">
        <f t="shared" si="6"/>
        <v/>
      </c>
    </row>
    <row r="80" spans="1:33" ht="25" customHeight="1">
      <c r="A80" s="359">
        <v>65</v>
      </c>
      <c r="B80" s="913" t="str">
        <f>IF(基本情報入力シート!C117="","",基本情報入力シート!C117)</f>
        <v/>
      </c>
      <c r="C80" s="914"/>
      <c r="D80" s="914"/>
      <c r="E80" s="914"/>
      <c r="F80" s="914"/>
      <c r="G80" s="914"/>
      <c r="H80" s="914"/>
      <c r="I80" s="915"/>
      <c r="J80" s="360" t="str">
        <f>IF(基本情報入力シート!M117="","",基本情報入力シート!M117)</f>
        <v/>
      </c>
      <c r="K80" s="361" t="str">
        <f>IF(基本情報入力シート!R117="","",基本情報入力シート!R117)</f>
        <v/>
      </c>
      <c r="L80" s="361" t="str">
        <f>IF(基本情報入力シート!W117="","",基本情報入力シート!W117)</f>
        <v/>
      </c>
      <c r="M80" s="362" t="str">
        <f>IF(基本情報入力シート!X117="","",基本情報入力シート!X117)</f>
        <v/>
      </c>
      <c r="N80" s="363" t="str">
        <f>IF(基本情報入力シート!Y117="","",基本情報入力シート!Y117)</f>
        <v/>
      </c>
      <c r="O80" s="56"/>
      <c r="P80" s="57"/>
      <c r="Q80" s="58"/>
      <c r="R80" s="59"/>
      <c r="S80" s="50"/>
      <c r="T80" s="354" t="str">
        <f>IFERROR(S80*VLOOKUP(AE80,【参考】数式用3!$AN$3:$BU$14,MATCH(N80,【参考】数式用3!$AN$2:$BU$2,0)),"")</f>
        <v/>
      </c>
      <c r="U80" s="60"/>
      <c r="V80" s="51"/>
      <c r="W80" s="74"/>
      <c r="X80" s="992" t="str">
        <f>IFERROR(V80*VLOOKUP(AF80,【参考】数式用3!$AN$15:$BU$23,MATCH(N80,【参考】数式用3!$AN$2:$BU$2,0)),"")</f>
        <v/>
      </c>
      <c r="Y80" s="993"/>
      <c r="Z80" s="61"/>
      <c r="AA80" s="52"/>
      <c r="AB80" s="364" t="str">
        <f>IFERROR(AA80*VLOOKUP(AG80,【参考】数式用3!$AN$24:$BU$27,MATCH(N80,【参考】数式用3!$AN$2:$BU$2,0)),"")</f>
        <v/>
      </c>
      <c r="AC80" s="63"/>
      <c r="AD80" s="356" t="str">
        <f t="shared" si="0"/>
        <v/>
      </c>
      <c r="AE80" s="357" t="str">
        <f t="shared" si="4"/>
        <v/>
      </c>
      <c r="AF80" s="357" t="str">
        <f t="shared" si="5"/>
        <v/>
      </c>
      <c r="AG80" s="357" t="str">
        <f t="shared" si="6"/>
        <v/>
      </c>
    </row>
    <row r="81" spans="1:33" ht="25" customHeight="1">
      <c r="A81" s="359">
        <v>66</v>
      </c>
      <c r="B81" s="913" t="str">
        <f>IF(基本情報入力シート!C118="","",基本情報入力シート!C118)</f>
        <v/>
      </c>
      <c r="C81" s="914"/>
      <c r="D81" s="914"/>
      <c r="E81" s="914"/>
      <c r="F81" s="914"/>
      <c r="G81" s="914"/>
      <c r="H81" s="914"/>
      <c r="I81" s="915"/>
      <c r="J81" s="360" t="str">
        <f>IF(基本情報入力シート!M118="","",基本情報入力シート!M118)</f>
        <v/>
      </c>
      <c r="K81" s="361" t="str">
        <f>IF(基本情報入力シート!R118="","",基本情報入力シート!R118)</f>
        <v/>
      </c>
      <c r="L81" s="361" t="str">
        <f>IF(基本情報入力シート!W118="","",基本情報入力シート!W118)</f>
        <v/>
      </c>
      <c r="M81" s="362" t="str">
        <f>IF(基本情報入力シート!X118="","",基本情報入力シート!X118)</f>
        <v/>
      </c>
      <c r="N81" s="363" t="str">
        <f>IF(基本情報入力シート!Y118="","",基本情報入力シート!Y118)</f>
        <v/>
      </c>
      <c r="O81" s="56"/>
      <c r="P81" s="57"/>
      <c r="Q81" s="58"/>
      <c r="R81" s="59"/>
      <c r="S81" s="50"/>
      <c r="T81" s="354" t="str">
        <f>IFERROR(S81*VLOOKUP(AE81,【参考】数式用3!$AN$3:$BU$14,MATCH(N81,【参考】数式用3!$AN$2:$BU$2,0)),"")</f>
        <v/>
      </c>
      <c r="U81" s="60"/>
      <c r="V81" s="51"/>
      <c r="W81" s="74"/>
      <c r="X81" s="992" t="str">
        <f>IFERROR(V81*VLOOKUP(AF81,【参考】数式用3!$AN$15:$BU$23,MATCH(N81,【参考】数式用3!$AN$2:$BU$2,0)),"")</f>
        <v/>
      </c>
      <c r="Y81" s="993"/>
      <c r="Z81" s="61"/>
      <c r="AA81" s="52"/>
      <c r="AB81" s="364" t="str">
        <f>IFERROR(AA81*VLOOKUP(AG81,【参考】数式用3!$AN$24:$BU$27,MATCH(N81,【参考】数式用3!$AN$2:$BU$2,0)),"")</f>
        <v/>
      </c>
      <c r="AC81" s="63"/>
      <c r="AD81" s="356" t="str">
        <f t="shared" ref="AD81:AD115" si="7">IF(OR(U81="特定加算Ⅰ",U81="特定加算Ⅱ"),IF(W81&lt;&gt;"",1,""),"")</f>
        <v/>
      </c>
      <c r="AE81" s="357" t="str">
        <f t="shared" si="4"/>
        <v/>
      </c>
      <c r="AF81" s="357" t="str">
        <f t="shared" si="5"/>
        <v/>
      </c>
      <c r="AG81" s="357" t="str">
        <f t="shared" si="6"/>
        <v/>
      </c>
    </row>
    <row r="82" spans="1:33" ht="25" customHeight="1">
      <c r="A82" s="359">
        <v>67</v>
      </c>
      <c r="B82" s="913" t="str">
        <f>IF(基本情報入力シート!C119="","",基本情報入力シート!C119)</f>
        <v/>
      </c>
      <c r="C82" s="914"/>
      <c r="D82" s="914"/>
      <c r="E82" s="914"/>
      <c r="F82" s="914"/>
      <c r="G82" s="914"/>
      <c r="H82" s="914"/>
      <c r="I82" s="915"/>
      <c r="J82" s="360" t="str">
        <f>IF(基本情報入力シート!M119="","",基本情報入力シート!M119)</f>
        <v/>
      </c>
      <c r="K82" s="361" t="str">
        <f>IF(基本情報入力シート!R119="","",基本情報入力シート!R119)</f>
        <v/>
      </c>
      <c r="L82" s="361" t="str">
        <f>IF(基本情報入力シート!W119="","",基本情報入力シート!W119)</f>
        <v/>
      </c>
      <c r="M82" s="362" t="str">
        <f>IF(基本情報入力シート!X119="","",基本情報入力シート!X119)</f>
        <v/>
      </c>
      <c r="N82" s="363" t="str">
        <f>IF(基本情報入力シート!Y119="","",基本情報入力シート!Y119)</f>
        <v/>
      </c>
      <c r="O82" s="56"/>
      <c r="P82" s="57"/>
      <c r="Q82" s="58"/>
      <c r="R82" s="59"/>
      <c r="S82" s="50"/>
      <c r="T82" s="354" t="str">
        <f>IFERROR(S82*VLOOKUP(AE82,【参考】数式用3!$AN$3:$BU$14,MATCH(N82,【参考】数式用3!$AN$2:$BU$2,0)),"")</f>
        <v/>
      </c>
      <c r="U82" s="60"/>
      <c r="V82" s="51"/>
      <c r="W82" s="74"/>
      <c r="X82" s="992" t="str">
        <f>IFERROR(V82*VLOOKUP(AF82,【参考】数式用3!$AN$15:$BU$23,MATCH(N82,【参考】数式用3!$AN$2:$BU$2,0)),"")</f>
        <v/>
      </c>
      <c r="Y82" s="993"/>
      <c r="Z82" s="61"/>
      <c r="AA82" s="52"/>
      <c r="AB82" s="364" t="str">
        <f>IFERROR(AA82*VLOOKUP(AG82,【参考】数式用3!$AN$24:$BU$27,MATCH(N82,【参考】数式用3!$AN$2:$BU$2,0)),"")</f>
        <v/>
      </c>
      <c r="AC82" s="63"/>
      <c r="AD82" s="356" t="str">
        <f t="shared" si="7"/>
        <v/>
      </c>
      <c r="AE82" s="357" t="str">
        <f t="shared" si="4"/>
        <v/>
      </c>
      <c r="AF82" s="357" t="str">
        <f t="shared" si="5"/>
        <v/>
      </c>
      <c r="AG82" s="357" t="str">
        <f t="shared" si="6"/>
        <v/>
      </c>
    </row>
    <row r="83" spans="1:33" ht="25" customHeight="1">
      <c r="A83" s="359">
        <v>68</v>
      </c>
      <c r="B83" s="913" t="str">
        <f>IF(基本情報入力シート!C120="","",基本情報入力シート!C120)</f>
        <v/>
      </c>
      <c r="C83" s="914"/>
      <c r="D83" s="914"/>
      <c r="E83" s="914"/>
      <c r="F83" s="914"/>
      <c r="G83" s="914"/>
      <c r="H83" s="914"/>
      <c r="I83" s="915"/>
      <c r="J83" s="360" t="str">
        <f>IF(基本情報入力シート!M120="","",基本情報入力シート!M120)</f>
        <v/>
      </c>
      <c r="K83" s="361" t="str">
        <f>IF(基本情報入力シート!R120="","",基本情報入力シート!R120)</f>
        <v/>
      </c>
      <c r="L83" s="361" t="str">
        <f>IF(基本情報入力シート!W120="","",基本情報入力シート!W120)</f>
        <v/>
      </c>
      <c r="M83" s="362" t="str">
        <f>IF(基本情報入力シート!X120="","",基本情報入力シート!X120)</f>
        <v/>
      </c>
      <c r="N83" s="363" t="str">
        <f>IF(基本情報入力シート!Y120="","",基本情報入力シート!Y120)</f>
        <v/>
      </c>
      <c r="O83" s="56"/>
      <c r="P83" s="57"/>
      <c r="Q83" s="58"/>
      <c r="R83" s="59"/>
      <c r="S83" s="50"/>
      <c r="T83" s="354" t="str">
        <f>IFERROR(S83*VLOOKUP(AE83,【参考】数式用3!$AN$3:$BU$14,MATCH(N83,【参考】数式用3!$AN$2:$BU$2,0)),"")</f>
        <v/>
      </c>
      <c r="U83" s="60"/>
      <c r="V83" s="51"/>
      <c r="W83" s="74"/>
      <c r="X83" s="992" t="str">
        <f>IFERROR(V83*VLOOKUP(AF83,【参考】数式用3!$AN$15:$BU$23,MATCH(N83,【参考】数式用3!$AN$2:$BU$2,0)),"")</f>
        <v/>
      </c>
      <c r="Y83" s="993"/>
      <c r="Z83" s="61"/>
      <c r="AA83" s="52"/>
      <c r="AB83" s="364" t="str">
        <f>IFERROR(AA83*VLOOKUP(AG83,【参考】数式用3!$AN$24:$BU$27,MATCH(N83,【参考】数式用3!$AN$2:$BU$2,0)),"")</f>
        <v/>
      </c>
      <c r="AC83" s="63"/>
      <c r="AD83" s="356" t="str">
        <f t="shared" si="7"/>
        <v/>
      </c>
      <c r="AE83" s="357" t="str">
        <f t="shared" si="4"/>
        <v/>
      </c>
      <c r="AF83" s="357" t="str">
        <f t="shared" si="5"/>
        <v/>
      </c>
      <c r="AG83" s="357" t="str">
        <f t="shared" si="6"/>
        <v/>
      </c>
    </row>
    <row r="84" spans="1:33" ht="25" customHeight="1">
      <c r="A84" s="359">
        <v>69</v>
      </c>
      <c r="B84" s="913" t="str">
        <f>IF(基本情報入力シート!C121="","",基本情報入力シート!C121)</f>
        <v/>
      </c>
      <c r="C84" s="914"/>
      <c r="D84" s="914"/>
      <c r="E84" s="914"/>
      <c r="F84" s="914"/>
      <c r="G84" s="914"/>
      <c r="H84" s="914"/>
      <c r="I84" s="915"/>
      <c r="J84" s="360" t="str">
        <f>IF(基本情報入力シート!M121="","",基本情報入力シート!M121)</f>
        <v/>
      </c>
      <c r="K84" s="361" t="str">
        <f>IF(基本情報入力シート!R121="","",基本情報入力シート!R121)</f>
        <v/>
      </c>
      <c r="L84" s="361" t="str">
        <f>IF(基本情報入力シート!W121="","",基本情報入力シート!W121)</f>
        <v/>
      </c>
      <c r="M84" s="362" t="str">
        <f>IF(基本情報入力シート!X121="","",基本情報入力シート!X121)</f>
        <v/>
      </c>
      <c r="N84" s="363" t="str">
        <f>IF(基本情報入力シート!Y121="","",基本情報入力シート!Y121)</f>
        <v/>
      </c>
      <c r="O84" s="56"/>
      <c r="P84" s="57"/>
      <c r="Q84" s="58"/>
      <c r="R84" s="59"/>
      <c r="S84" s="50"/>
      <c r="T84" s="354" t="str">
        <f>IFERROR(S84*VLOOKUP(AE84,【参考】数式用3!$AN$3:$BU$14,MATCH(N84,【参考】数式用3!$AN$2:$BU$2,0)),"")</f>
        <v/>
      </c>
      <c r="U84" s="60"/>
      <c r="V84" s="51"/>
      <c r="W84" s="74"/>
      <c r="X84" s="992" t="str">
        <f>IFERROR(V84*VLOOKUP(AF84,【参考】数式用3!$AN$15:$BU$23,MATCH(N84,【参考】数式用3!$AN$2:$BU$2,0)),"")</f>
        <v/>
      </c>
      <c r="Y84" s="993"/>
      <c r="Z84" s="61"/>
      <c r="AA84" s="52"/>
      <c r="AB84" s="364" t="str">
        <f>IFERROR(AA84*VLOOKUP(AG84,【参考】数式用3!$AN$24:$BU$27,MATCH(N84,【参考】数式用3!$AN$2:$BU$2,0)),"")</f>
        <v/>
      </c>
      <c r="AC84" s="63"/>
      <c r="AD84" s="356" t="str">
        <f t="shared" si="7"/>
        <v/>
      </c>
      <c r="AE84" s="357" t="str">
        <f t="shared" si="4"/>
        <v/>
      </c>
      <c r="AF84" s="357" t="str">
        <f t="shared" si="5"/>
        <v/>
      </c>
      <c r="AG84" s="357" t="str">
        <f t="shared" si="6"/>
        <v/>
      </c>
    </row>
    <row r="85" spans="1:33" ht="25" customHeight="1">
      <c r="A85" s="359">
        <v>70</v>
      </c>
      <c r="B85" s="913" t="str">
        <f>IF(基本情報入力シート!C122="","",基本情報入力シート!C122)</f>
        <v/>
      </c>
      <c r="C85" s="914"/>
      <c r="D85" s="914"/>
      <c r="E85" s="914"/>
      <c r="F85" s="914"/>
      <c r="G85" s="914"/>
      <c r="H85" s="914"/>
      <c r="I85" s="915"/>
      <c r="J85" s="360" t="str">
        <f>IF(基本情報入力シート!M122="","",基本情報入力シート!M122)</f>
        <v/>
      </c>
      <c r="K85" s="361" t="str">
        <f>IF(基本情報入力シート!R122="","",基本情報入力シート!R122)</f>
        <v/>
      </c>
      <c r="L85" s="361" t="str">
        <f>IF(基本情報入力シート!W122="","",基本情報入力シート!W122)</f>
        <v/>
      </c>
      <c r="M85" s="362" t="str">
        <f>IF(基本情報入力シート!X122="","",基本情報入力シート!X122)</f>
        <v/>
      </c>
      <c r="N85" s="363" t="str">
        <f>IF(基本情報入力シート!Y122="","",基本情報入力シート!Y122)</f>
        <v/>
      </c>
      <c r="O85" s="56"/>
      <c r="P85" s="57"/>
      <c r="Q85" s="58"/>
      <c r="R85" s="59"/>
      <c r="S85" s="50"/>
      <c r="T85" s="354" t="str">
        <f>IFERROR(S85*VLOOKUP(AE85,【参考】数式用3!$AN$3:$BU$14,MATCH(N85,【参考】数式用3!$AN$2:$BU$2,0)),"")</f>
        <v/>
      </c>
      <c r="U85" s="60"/>
      <c r="V85" s="51"/>
      <c r="W85" s="74"/>
      <c r="X85" s="992" t="str">
        <f>IFERROR(V85*VLOOKUP(AF85,【参考】数式用3!$AN$15:$BU$23,MATCH(N85,【参考】数式用3!$AN$2:$BU$2,0)),"")</f>
        <v/>
      </c>
      <c r="Y85" s="993"/>
      <c r="Z85" s="61"/>
      <c r="AA85" s="52"/>
      <c r="AB85" s="364" t="str">
        <f>IFERROR(AA85*VLOOKUP(AG85,【参考】数式用3!$AN$24:$BU$27,MATCH(N85,【参考】数式用3!$AN$2:$BU$2,0)),"")</f>
        <v/>
      </c>
      <c r="AC85" s="63"/>
      <c r="AD85" s="356" t="str">
        <f t="shared" si="7"/>
        <v/>
      </c>
      <c r="AE85" s="357" t="str">
        <f t="shared" si="4"/>
        <v/>
      </c>
      <c r="AF85" s="357" t="str">
        <f t="shared" si="5"/>
        <v/>
      </c>
      <c r="AG85" s="357" t="str">
        <f t="shared" si="6"/>
        <v/>
      </c>
    </row>
    <row r="86" spans="1:33" ht="25" customHeight="1">
      <c r="A86" s="359">
        <v>71</v>
      </c>
      <c r="B86" s="913" t="str">
        <f>IF(基本情報入力シート!C123="","",基本情報入力シート!C123)</f>
        <v/>
      </c>
      <c r="C86" s="914"/>
      <c r="D86" s="914"/>
      <c r="E86" s="914"/>
      <c r="F86" s="914"/>
      <c r="G86" s="914"/>
      <c r="H86" s="914"/>
      <c r="I86" s="915"/>
      <c r="J86" s="360" t="str">
        <f>IF(基本情報入力シート!M123="","",基本情報入力シート!M123)</f>
        <v/>
      </c>
      <c r="K86" s="361" t="str">
        <f>IF(基本情報入力シート!R123="","",基本情報入力シート!R123)</f>
        <v/>
      </c>
      <c r="L86" s="361" t="str">
        <f>IF(基本情報入力シート!W123="","",基本情報入力シート!W123)</f>
        <v/>
      </c>
      <c r="M86" s="362" t="str">
        <f>IF(基本情報入力シート!X123="","",基本情報入力シート!X123)</f>
        <v/>
      </c>
      <c r="N86" s="363" t="str">
        <f>IF(基本情報入力シート!Y123="","",基本情報入力シート!Y123)</f>
        <v/>
      </c>
      <c r="O86" s="56"/>
      <c r="P86" s="57"/>
      <c r="Q86" s="58"/>
      <c r="R86" s="59"/>
      <c r="S86" s="50"/>
      <c r="T86" s="354" t="str">
        <f>IFERROR(S86*VLOOKUP(AE86,【参考】数式用3!$AN$3:$BU$14,MATCH(N86,【参考】数式用3!$AN$2:$BU$2,0)),"")</f>
        <v/>
      </c>
      <c r="U86" s="60"/>
      <c r="V86" s="51"/>
      <c r="W86" s="74"/>
      <c r="X86" s="992" t="str">
        <f>IFERROR(V86*VLOOKUP(AF86,【参考】数式用3!$AN$15:$BU$23,MATCH(N86,【参考】数式用3!$AN$2:$BU$2,0)),"")</f>
        <v/>
      </c>
      <c r="Y86" s="993"/>
      <c r="Z86" s="61"/>
      <c r="AA86" s="52"/>
      <c r="AB86" s="364" t="str">
        <f>IFERROR(AA86*VLOOKUP(AG86,【参考】数式用3!$AN$24:$BU$27,MATCH(N86,【参考】数式用3!$AN$2:$BU$2,0)),"")</f>
        <v/>
      </c>
      <c r="AC86" s="63"/>
      <c r="AD86" s="356" t="str">
        <f t="shared" si="7"/>
        <v/>
      </c>
      <c r="AE86" s="357" t="str">
        <f t="shared" si="4"/>
        <v/>
      </c>
      <c r="AF86" s="357" t="str">
        <f t="shared" si="5"/>
        <v/>
      </c>
      <c r="AG86" s="357" t="str">
        <f t="shared" si="6"/>
        <v/>
      </c>
    </row>
    <row r="87" spans="1:33" ht="25" customHeight="1">
      <c r="A87" s="359">
        <v>72</v>
      </c>
      <c r="B87" s="913" t="str">
        <f>IF(基本情報入力シート!C124="","",基本情報入力シート!C124)</f>
        <v/>
      </c>
      <c r="C87" s="914"/>
      <c r="D87" s="914"/>
      <c r="E87" s="914"/>
      <c r="F87" s="914"/>
      <c r="G87" s="914"/>
      <c r="H87" s="914"/>
      <c r="I87" s="915"/>
      <c r="J87" s="360" t="str">
        <f>IF(基本情報入力シート!M124="","",基本情報入力シート!M124)</f>
        <v/>
      </c>
      <c r="K87" s="361" t="str">
        <f>IF(基本情報入力シート!R124="","",基本情報入力シート!R124)</f>
        <v/>
      </c>
      <c r="L87" s="361" t="str">
        <f>IF(基本情報入力シート!W124="","",基本情報入力シート!W124)</f>
        <v/>
      </c>
      <c r="M87" s="362" t="str">
        <f>IF(基本情報入力シート!X124="","",基本情報入力シート!X124)</f>
        <v/>
      </c>
      <c r="N87" s="363" t="str">
        <f>IF(基本情報入力シート!Y124="","",基本情報入力シート!Y124)</f>
        <v/>
      </c>
      <c r="O87" s="56"/>
      <c r="P87" s="57"/>
      <c r="Q87" s="58"/>
      <c r="R87" s="59"/>
      <c r="S87" s="50"/>
      <c r="T87" s="354" t="str">
        <f>IFERROR(S87*VLOOKUP(AE87,【参考】数式用3!$AN$3:$BU$14,MATCH(N87,【参考】数式用3!$AN$2:$BU$2,0)),"")</f>
        <v/>
      </c>
      <c r="U87" s="60"/>
      <c r="V87" s="51"/>
      <c r="W87" s="74"/>
      <c r="X87" s="992" t="str">
        <f>IFERROR(V87*VLOOKUP(AF87,【参考】数式用3!$AN$15:$BU$23,MATCH(N87,【参考】数式用3!$AN$2:$BU$2,0)),"")</f>
        <v/>
      </c>
      <c r="Y87" s="993"/>
      <c r="Z87" s="61"/>
      <c r="AA87" s="52"/>
      <c r="AB87" s="364" t="str">
        <f>IFERROR(AA87*VLOOKUP(AG87,【参考】数式用3!$AN$24:$BU$27,MATCH(N87,【参考】数式用3!$AN$2:$BU$2,0)),"")</f>
        <v/>
      </c>
      <c r="AC87" s="63"/>
      <c r="AD87" s="356" t="str">
        <f t="shared" si="7"/>
        <v/>
      </c>
      <c r="AE87" s="357" t="str">
        <f t="shared" ref="AE87:AE115" si="8">IF(AND(O87="",R87=""),"",O87&amp;"から"&amp;R87)</f>
        <v/>
      </c>
      <c r="AF87" s="357" t="str">
        <f t="shared" ref="AF87:AF115" si="9">IF(AND(P87="",U87=""),"",P87&amp;"から"&amp;U87)</f>
        <v/>
      </c>
      <c r="AG87" s="357" t="str">
        <f t="shared" ref="AG87:AG115" si="10">IF(AND(Q87="",Z87=""),"",Q87&amp;"から"&amp;Z87)</f>
        <v/>
      </c>
    </row>
    <row r="88" spans="1:33" ht="25" customHeight="1">
      <c r="A88" s="359">
        <v>73</v>
      </c>
      <c r="B88" s="913" t="str">
        <f>IF(基本情報入力シート!C125="","",基本情報入力シート!C125)</f>
        <v/>
      </c>
      <c r="C88" s="914"/>
      <c r="D88" s="914"/>
      <c r="E88" s="914"/>
      <c r="F88" s="914"/>
      <c r="G88" s="914"/>
      <c r="H88" s="914"/>
      <c r="I88" s="915"/>
      <c r="J88" s="360" t="str">
        <f>IF(基本情報入力シート!M125="","",基本情報入力シート!M125)</f>
        <v/>
      </c>
      <c r="K88" s="361" t="str">
        <f>IF(基本情報入力シート!R125="","",基本情報入力シート!R125)</f>
        <v/>
      </c>
      <c r="L88" s="361" t="str">
        <f>IF(基本情報入力シート!W125="","",基本情報入力シート!W125)</f>
        <v/>
      </c>
      <c r="M88" s="362" t="str">
        <f>IF(基本情報入力シート!X125="","",基本情報入力シート!X125)</f>
        <v/>
      </c>
      <c r="N88" s="363" t="str">
        <f>IF(基本情報入力シート!Y125="","",基本情報入力シート!Y125)</f>
        <v/>
      </c>
      <c r="O88" s="56"/>
      <c r="P88" s="57"/>
      <c r="Q88" s="58"/>
      <c r="R88" s="59"/>
      <c r="S88" s="50"/>
      <c r="T88" s="354" t="str">
        <f>IFERROR(S88*VLOOKUP(AE88,【参考】数式用3!$AN$3:$BU$14,MATCH(N88,【参考】数式用3!$AN$2:$BU$2,0)),"")</f>
        <v/>
      </c>
      <c r="U88" s="60"/>
      <c r="V88" s="51"/>
      <c r="W88" s="74"/>
      <c r="X88" s="992" t="str">
        <f>IFERROR(V88*VLOOKUP(AF88,【参考】数式用3!$AN$15:$BU$23,MATCH(N88,【参考】数式用3!$AN$2:$BU$2,0)),"")</f>
        <v/>
      </c>
      <c r="Y88" s="993"/>
      <c r="Z88" s="61"/>
      <c r="AA88" s="52"/>
      <c r="AB88" s="364" t="str">
        <f>IFERROR(AA88*VLOOKUP(AG88,【参考】数式用3!$AN$24:$BU$27,MATCH(N88,【参考】数式用3!$AN$2:$BU$2,0)),"")</f>
        <v/>
      </c>
      <c r="AC88" s="63"/>
      <c r="AD88" s="356" t="str">
        <f t="shared" si="7"/>
        <v/>
      </c>
      <c r="AE88" s="357" t="str">
        <f t="shared" si="8"/>
        <v/>
      </c>
      <c r="AF88" s="357" t="str">
        <f t="shared" si="9"/>
        <v/>
      </c>
      <c r="AG88" s="357" t="str">
        <f t="shared" si="10"/>
        <v/>
      </c>
    </row>
    <row r="89" spans="1:33" ht="25" customHeight="1">
      <c r="A89" s="359">
        <v>74</v>
      </c>
      <c r="B89" s="913" t="str">
        <f>IF(基本情報入力シート!C126="","",基本情報入力シート!C126)</f>
        <v/>
      </c>
      <c r="C89" s="914"/>
      <c r="D89" s="914"/>
      <c r="E89" s="914"/>
      <c r="F89" s="914"/>
      <c r="G89" s="914"/>
      <c r="H89" s="914"/>
      <c r="I89" s="915"/>
      <c r="J89" s="360" t="str">
        <f>IF(基本情報入力シート!M126="","",基本情報入力シート!M126)</f>
        <v/>
      </c>
      <c r="K89" s="361" t="str">
        <f>IF(基本情報入力シート!R126="","",基本情報入力シート!R126)</f>
        <v/>
      </c>
      <c r="L89" s="361" t="str">
        <f>IF(基本情報入力シート!W126="","",基本情報入力シート!W126)</f>
        <v/>
      </c>
      <c r="M89" s="362" t="str">
        <f>IF(基本情報入力シート!X126="","",基本情報入力シート!X126)</f>
        <v/>
      </c>
      <c r="N89" s="363" t="str">
        <f>IF(基本情報入力シート!Y126="","",基本情報入力シート!Y126)</f>
        <v/>
      </c>
      <c r="O89" s="56"/>
      <c r="P89" s="57"/>
      <c r="Q89" s="58"/>
      <c r="R89" s="59"/>
      <c r="S89" s="50"/>
      <c r="T89" s="354" t="str">
        <f>IFERROR(S89*VLOOKUP(AE89,【参考】数式用3!$AN$3:$BU$14,MATCH(N89,【参考】数式用3!$AN$2:$BU$2,0)),"")</f>
        <v/>
      </c>
      <c r="U89" s="60"/>
      <c r="V89" s="51"/>
      <c r="W89" s="74"/>
      <c r="X89" s="992" t="str">
        <f>IFERROR(V89*VLOOKUP(AF89,【参考】数式用3!$AN$15:$BU$23,MATCH(N89,【参考】数式用3!$AN$2:$BU$2,0)),"")</f>
        <v/>
      </c>
      <c r="Y89" s="993"/>
      <c r="Z89" s="61"/>
      <c r="AA89" s="52"/>
      <c r="AB89" s="364" t="str">
        <f>IFERROR(AA89*VLOOKUP(AG89,【参考】数式用3!$AN$24:$BU$27,MATCH(N89,【参考】数式用3!$AN$2:$BU$2,0)),"")</f>
        <v/>
      </c>
      <c r="AC89" s="63"/>
      <c r="AD89" s="356" t="str">
        <f t="shared" si="7"/>
        <v/>
      </c>
      <c r="AE89" s="357" t="str">
        <f t="shared" si="8"/>
        <v/>
      </c>
      <c r="AF89" s="357" t="str">
        <f t="shared" si="9"/>
        <v/>
      </c>
      <c r="AG89" s="357" t="str">
        <f t="shared" si="10"/>
        <v/>
      </c>
    </row>
    <row r="90" spans="1:33" ht="25" customHeight="1">
      <c r="A90" s="359">
        <v>75</v>
      </c>
      <c r="B90" s="913" t="str">
        <f>IF(基本情報入力シート!C127="","",基本情報入力シート!C127)</f>
        <v/>
      </c>
      <c r="C90" s="914"/>
      <c r="D90" s="914"/>
      <c r="E90" s="914"/>
      <c r="F90" s="914"/>
      <c r="G90" s="914"/>
      <c r="H90" s="914"/>
      <c r="I90" s="915"/>
      <c r="J90" s="360" t="str">
        <f>IF(基本情報入力シート!M127="","",基本情報入力シート!M127)</f>
        <v/>
      </c>
      <c r="K90" s="361" t="str">
        <f>IF(基本情報入力シート!R127="","",基本情報入力シート!R127)</f>
        <v/>
      </c>
      <c r="L90" s="361" t="str">
        <f>IF(基本情報入力シート!W127="","",基本情報入力シート!W127)</f>
        <v/>
      </c>
      <c r="M90" s="362" t="str">
        <f>IF(基本情報入力シート!X127="","",基本情報入力シート!X127)</f>
        <v/>
      </c>
      <c r="N90" s="363" t="str">
        <f>IF(基本情報入力シート!Y127="","",基本情報入力シート!Y127)</f>
        <v/>
      </c>
      <c r="O90" s="56"/>
      <c r="P90" s="57"/>
      <c r="Q90" s="58"/>
      <c r="R90" s="59"/>
      <c r="S90" s="50"/>
      <c r="T90" s="354" t="str">
        <f>IFERROR(S90*VLOOKUP(AE90,【参考】数式用3!$AN$3:$BU$14,MATCH(N90,【参考】数式用3!$AN$2:$BU$2,0)),"")</f>
        <v/>
      </c>
      <c r="U90" s="60"/>
      <c r="V90" s="51"/>
      <c r="W90" s="74"/>
      <c r="X90" s="992" t="str">
        <f>IFERROR(V90*VLOOKUP(AF90,【参考】数式用3!$AN$15:$BU$23,MATCH(N90,【参考】数式用3!$AN$2:$BU$2,0)),"")</f>
        <v/>
      </c>
      <c r="Y90" s="993"/>
      <c r="Z90" s="61"/>
      <c r="AA90" s="52"/>
      <c r="AB90" s="364" t="str">
        <f>IFERROR(AA90*VLOOKUP(AG90,【参考】数式用3!$AN$24:$BU$27,MATCH(N90,【参考】数式用3!$AN$2:$BU$2,0)),"")</f>
        <v/>
      </c>
      <c r="AC90" s="63"/>
      <c r="AD90" s="356" t="str">
        <f t="shared" si="7"/>
        <v/>
      </c>
      <c r="AE90" s="357" t="str">
        <f t="shared" si="8"/>
        <v/>
      </c>
      <c r="AF90" s="357" t="str">
        <f t="shared" si="9"/>
        <v/>
      </c>
      <c r="AG90" s="357" t="str">
        <f t="shared" si="10"/>
        <v/>
      </c>
    </row>
    <row r="91" spans="1:33" ht="25" customHeight="1">
      <c r="A91" s="359">
        <v>76</v>
      </c>
      <c r="B91" s="913" t="str">
        <f>IF(基本情報入力シート!C128="","",基本情報入力シート!C128)</f>
        <v/>
      </c>
      <c r="C91" s="914"/>
      <c r="D91" s="914"/>
      <c r="E91" s="914"/>
      <c r="F91" s="914"/>
      <c r="G91" s="914"/>
      <c r="H91" s="914"/>
      <c r="I91" s="915"/>
      <c r="J91" s="360" t="str">
        <f>IF(基本情報入力シート!M128="","",基本情報入力シート!M128)</f>
        <v/>
      </c>
      <c r="K91" s="361" t="str">
        <f>IF(基本情報入力シート!R128="","",基本情報入力シート!R128)</f>
        <v/>
      </c>
      <c r="L91" s="361" t="str">
        <f>IF(基本情報入力シート!W128="","",基本情報入力シート!W128)</f>
        <v/>
      </c>
      <c r="M91" s="362" t="str">
        <f>IF(基本情報入力シート!X128="","",基本情報入力シート!X128)</f>
        <v/>
      </c>
      <c r="N91" s="363" t="str">
        <f>IF(基本情報入力シート!Y128="","",基本情報入力シート!Y128)</f>
        <v/>
      </c>
      <c r="O91" s="56"/>
      <c r="P91" s="57"/>
      <c r="Q91" s="58"/>
      <c r="R91" s="59"/>
      <c r="S91" s="50"/>
      <c r="T91" s="354" t="str">
        <f>IFERROR(S91*VLOOKUP(AE91,【参考】数式用3!$AN$3:$BU$14,MATCH(N91,【参考】数式用3!$AN$2:$BU$2,0)),"")</f>
        <v/>
      </c>
      <c r="U91" s="60"/>
      <c r="V91" s="51"/>
      <c r="W91" s="74"/>
      <c r="X91" s="992" t="str">
        <f>IFERROR(V91*VLOOKUP(AF91,【参考】数式用3!$AN$15:$BU$23,MATCH(N91,【参考】数式用3!$AN$2:$BU$2,0)),"")</f>
        <v/>
      </c>
      <c r="Y91" s="993"/>
      <c r="Z91" s="61"/>
      <c r="AA91" s="52"/>
      <c r="AB91" s="364" t="str">
        <f>IFERROR(AA91*VLOOKUP(AG91,【参考】数式用3!$AN$24:$BU$27,MATCH(N91,【参考】数式用3!$AN$2:$BU$2,0)),"")</f>
        <v/>
      </c>
      <c r="AC91" s="63"/>
      <c r="AD91" s="356" t="str">
        <f t="shared" si="7"/>
        <v/>
      </c>
      <c r="AE91" s="357" t="str">
        <f t="shared" si="8"/>
        <v/>
      </c>
      <c r="AF91" s="357" t="str">
        <f t="shared" si="9"/>
        <v/>
      </c>
      <c r="AG91" s="357" t="str">
        <f t="shared" si="10"/>
        <v/>
      </c>
    </row>
    <row r="92" spans="1:33" ht="25" customHeight="1">
      <c r="A92" s="359">
        <v>77</v>
      </c>
      <c r="B92" s="913" t="str">
        <f>IF(基本情報入力シート!C129="","",基本情報入力シート!C129)</f>
        <v/>
      </c>
      <c r="C92" s="914"/>
      <c r="D92" s="914"/>
      <c r="E92" s="914"/>
      <c r="F92" s="914"/>
      <c r="G92" s="914"/>
      <c r="H92" s="914"/>
      <c r="I92" s="915"/>
      <c r="J92" s="360" t="str">
        <f>IF(基本情報入力シート!M129="","",基本情報入力シート!M129)</f>
        <v/>
      </c>
      <c r="K92" s="361" t="str">
        <f>IF(基本情報入力シート!R129="","",基本情報入力シート!R129)</f>
        <v/>
      </c>
      <c r="L92" s="361" t="str">
        <f>IF(基本情報入力シート!W129="","",基本情報入力シート!W129)</f>
        <v/>
      </c>
      <c r="M92" s="362" t="str">
        <f>IF(基本情報入力シート!X129="","",基本情報入力シート!X129)</f>
        <v/>
      </c>
      <c r="N92" s="363" t="str">
        <f>IF(基本情報入力シート!Y129="","",基本情報入力シート!Y129)</f>
        <v/>
      </c>
      <c r="O92" s="56"/>
      <c r="P92" s="57"/>
      <c r="Q92" s="58"/>
      <c r="R92" s="59"/>
      <c r="S92" s="50"/>
      <c r="T92" s="354" t="str">
        <f>IFERROR(S92*VLOOKUP(AE92,【参考】数式用3!$AN$3:$BU$14,MATCH(N92,【参考】数式用3!$AN$2:$BU$2,0)),"")</f>
        <v/>
      </c>
      <c r="U92" s="60"/>
      <c r="V92" s="51"/>
      <c r="W92" s="74"/>
      <c r="X92" s="992" t="str">
        <f>IFERROR(V92*VLOOKUP(AF92,【参考】数式用3!$AN$15:$BU$23,MATCH(N92,【参考】数式用3!$AN$2:$BU$2,0)),"")</f>
        <v/>
      </c>
      <c r="Y92" s="993"/>
      <c r="Z92" s="61"/>
      <c r="AA92" s="52"/>
      <c r="AB92" s="364" t="str">
        <f>IFERROR(AA92*VLOOKUP(AG92,【参考】数式用3!$AN$24:$BU$27,MATCH(N92,【参考】数式用3!$AN$2:$BU$2,0)),"")</f>
        <v/>
      </c>
      <c r="AC92" s="63"/>
      <c r="AD92" s="356" t="str">
        <f t="shared" si="7"/>
        <v/>
      </c>
      <c r="AE92" s="357" t="str">
        <f t="shared" si="8"/>
        <v/>
      </c>
      <c r="AF92" s="357" t="str">
        <f t="shared" si="9"/>
        <v/>
      </c>
      <c r="AG92" s="357" t="str">
        <f t="shared" si="10"/>
        <v/>
      </c>
    </row>
    <row r="93" spans="1:33" ht="25" customHeight="1">
      <c r="A93" s="359">
        <v>78</v>
      </c>
      <c r="B93" s="913" t="str">
        <f>IF(基本情報入力シート!C130="","",基本情報入力シート!C130)</f>
        <v/>
      </c>
      <c r="C93" s="914"/>
      <c r="D93" s="914"/>
      <c r="E93" s="914"/>
      <c r="F93" s="914"/>
      <c r="G93" s="914"/>
      <c r="H93" s="914"/>
      <c r="I93" s="915"/>
      <c r="J93" s="360" t="str">
        <f>IF(基本情報入力シート!M130="","",基本情報入力シート!M130)</f>
        <v/>
      </c>
      <c r="K93" s="361" t="str">
        <f>IF(基本情報入力シート!R130="","",基本情報入力シート!R130)</f>
        <v/>
      </c>
      <c r="L93" s="361" t="str">
        <f>IF(基本情報入力シート!W130="","",基本情報入力シート!W130)</f>
        <v/>
      </c>
      <c r="M93" s="362" t="str">
        <f>IF(基本情報入力シート!X130="","",基本情報入力シート!X130)</f>
        <v/>
      </c>
      <c r="N93" s="363" t="str">
        <f>IF(基本情報入力シート!Y130="","",基本情報入力シート!Y130)</f>
        <v/>
      </c>
      <c r="O93" s="56"/>
      <c r="P93" s="57"/>
      <c r="Q93" s="58"/>
      <c r="R93" s="59"/>
      <c r="S93" s="50"/>
      <c r="T93" s="354" t="str">
        <f>IFERROR(S93*VLOOKUP(AE93,【参考】数式用3!$AN$3:$BU$14,MATCH(N93,【参考】数式用3!$AN$2:$BU$2,0)),"")</f>
        <v/>
      </c>
      <c r="U93" s="60"/>
      <c r="V93" s="51"/>
      <c r="W93" s="74"/>
      <c r="X93" s="992" t="str">
        <f>IFERROR(V93*VLOOKUP(AF93,【参考】数式用3!$AN$15:$BU$23,MATCH(N93,【参考】数式用3!$AN$2:$BU$2,0)),"")</f>
        <v/>
      </c>
      <c r="Y93" s="993"/>
      <c r="Z93" s="61"/>
      <c r="AA93" s="52"/>
      <c r="AB93" s="364" t="str">
        <f>IFERROR(AA93*VLOOKUP(AG93,【参考】数式用3!$AN$24:$BU$27,MATCH(N93,【参考】数式用3!$AN$2:$BU$2,0)),"")</f>
        <v/>
      </c>
      <c r="AC93" s="63"/>
      <c r="AD93" s="356" t="str">
        <f t="shared" si="7"/>
        <v/>
      </c>
      <c r="AE93" s="357" t="str">
        <f t="shared" si="8"/>
        <v/>
      </c>
      <c r="AF93" s="357" t="str">
        <f t="shared" si="9"/>
        <v/>
      </c>
      <c r="AG93" s="357" t="str">
        <f t="shared" si="10"/>
        <v/>
      </c>
    </row>
    <row r="94" spans="1:33" ht="25" customHeight="1">
      <c r="A94" s="359">
        <v>79</v>
      </c>
      <c r="B94" s="913" t="str">
        <f>IF(基本情報入力シート!C131="","",基本情報入力シート!C131)</f>
        <v/>
      </c>
      <c r="C94" s="914"/>
      <c r="D94" s="914"/>
      <c r="E94" s="914"/>
      <c r="F94" s="914"/>
      <c r="G94" s="914"/>
      <c r="H94" s="914"/>
      <c r="I94" s="915"/>
      <c r="J94" s="360" t="str">
        <f>IF(基本情報入力シート!M131="","",基本情報入力シート!M131)</f>
        <v/>
      </c>
      <c r="K94" s="361" t="str">
        <f>IF(基本情報入力シート!R131="","",基本情報入力シート!R131)</f>
        <v/>
      </c>
      <c r="L94" s="361" t="str">
        <f>IF(基本情報入力シート!W131="","",基本情報入力シート!W131)</f>
        <v/>
      </c>
      <c r="M94" s="362" t="str">
        <f>IF(基本情報入力シート!X131="","",基本情報入力シート!X131)</f>
        <v/>
      </c>
      <c r="N94" s="363" t="str">
        <f>IF(基本情報入力シート!Y131="","",基本情報入力シート!Y131)</f>
        <v/>
      </c>
      <c r="O94" s="56"/>
      <c r="P94" s="57"/>
      <c r="Q94" s="58"/>
      <c r="R94" s="59"/>
      <c r="S94" s="50"/>
      <c r="T94" s="354" t="str">
        <f>IFERROR(S94*VLOOKUP(AE94,【参考】数式用3!$AN$3:$BU$14,MATCH(N94,【参考】数式用3!$AN$2:$BU$2,0)),"")</f>
        <v/>
      </c>
      <c r="U94" s="60"/>
      <c r="V94" s="51"/>
      <c r="W94" s="74"/>
      <c r="X94" s="992" t="str">
        <f>IFERROR(V94*VLOOKUP(AF94,【参考】数式用3!$AN$15:$BU$23,MATCH(N94,【参考】数式用3!$AN$2:$BU$2,0)),"")</f>
        <v/>
      </c>
      <c r="Y94" s="993"/>
      <c r="Z94" s="61"/>
      <c r="AA94" s="52"/>
      <c r="AB94" s="364" t="str">
        <f>IFERROR(AA94*VLOOKUP(AG94,【参考】数式用3!$AN$24:$BU$27,MATCH(N94,【参考】数式用3!$AN$2:$BU$2,0)),"")</f>
        <v/>
      </c>
      <c r="AC94" s="63"/>
      <c r="AD94" s="356" t="str">
        <f t="shared" si="7"/>
        <v/>
      </c>
      <c r="AE94" s="357" t="str">
        <f t="shared" si="8"/>
        <v/>
      </c>
      <c r="AF94" s="357" t="str">
        <f t="shared" si="9"/>
        <v/>
      </c>
      <c r="AG94" s="357" t="str">
        <f t="shared" si="10"/>
        <v/>
      </c>
    </row>
    <row r="95" spans="1:33" ht="25" customHeight="1">
      <c r="A95" s="359">
        <v>80</v>
      </c>
      <c r="B95" s="913" t="str">
        <f>IF(基本情報入力シート!C132="","",基本情報入力シート!C132)</f>
        <v/>
      </c>
      <c r="C95" s="914"/>
      <c r="D95" s="914"/>
      <c r="E95" s="914"/>
      <c r="F95" s="914"/>
      <c r="G95" s="914"/>
      <c r="H95" s="914"/>
      <c r="I95" s="915"/>
      <c r="J95" s="360" t="str">
        <f>IF(基本情報入力シート!M132="","",基本情報入力シート!M132)</f>
        <v/>
      </c>
      <c r="K95" s="361" t="str">
        <f>IF(基本情報入力シート!R132="","",基本情報入力シート!R132)</f>
        <v/>
      </c>
      <c r="L95" s="361" t="str">
        <f>IF(基本情報入力シート!W132="","",基本情報入力シート!W132)</f>
        <v/>
      </c>
      <c r="M95" s="362" t="str">
        <f>IF(基本情報入力シート!X132="","",基本情報入力シート!X132)</f>
        <v/>
      </c>
      <c r="N95" s="363" t="str">
        <f>IF(基本情報入力シート!Y132="","",基本情報入力シート!Y132)</f>
        <v/>
      </c>
      <c r="O95" s="56"/>
      <c r="P95" s="57"/>
      <c r="Q95" s="58"/>
      <c r="R95" s="59"/>
      <c r="S95" s="50"/>
      <c r="T95" s="354" t="str">
        <f>IFERROR(S95*VLOOKUP(AE95,【参考】数式用3!$AN$3:$BU$14,MATCH(N95,【参考】数式用3!$AN$2:$BU$2,0)),"")</f>
        <v/>
      </c>
      <c r="U95" s="60"/>
      <c r="V95" s="51"/>
      <c r="W95" s="74"/>
      <c r="X95" s="992" t="str">
        <f>IFERROR(V95*VLOOKUP(AF95,【参考】数式用3!$AN$15:$BU$23,MATCH(N95,【参考】数式用3!$AN$2:$BU$2,0)),"")</f>
        <v/>
      </c>
      <c r="Y95" s="993"/>
      <c r="Z95" s="61"/>
      <c r="AA95" s="52"/>
      <c r="AB95" s="364" t="str">
        <f>IFERROR(AA95*VLOOKUP(AG95,【参考】数式用3!$AN$24:$BU$27,MATCH(N95,【参考】数式用3!$AN$2:$BU$2,0)),"")</f>
        <v/>
      </c>
      <c r="AC95" s="63"/>
      <c r="AD95" s="356" t="str">
        <f t="shared" si="7"/>
        <v/>
      </c>
      <c r="AE95" s="357" t="str">
        <f t="shared" si="8"/>
        <v/>
      </c>
      <c r="AF95" s="357" t="str">
        <f t="shared" si="9"/>
        <v/>
      </c>
      <c r="AG95" s="357" t="str">
        <f t="shared" si="10"/>
        <v/>
      </c>
    </row>
    <row r="96" spans="1:33" ht="25" customHeight="1">
      <c r="A96" s="359">
        <v>81</v>
      </c>
      <c r="B96" s="913" t="str">
        <f>IF(基本情報入力シート!C133="","",基本情報入力シート!C133)</f>
        <v/>
      </c>
      <c r="C96" s="914"/>
      <c r="D96" s="914"/>
      <c r="E96" s="914"/>
      <c r="F96" s="914"/>
      <c r="G96" s="914"/>
      <c r="H96" s="914"/>
      <c r="I96" s="915"/>
      <c r="J96" s="360" t="str">
        <f>IF(基本情報入力シート!M133="","",基本情報入力シート!M133)</f>
        <v/>
      </c>
      <c r="K96" s="361" t="str">
        <f>IF(基本情報入力シート!R133="","",基本情報入力シート!R133)</f>
        <v/>
      </c>
      <c r="L96" s="361" t="str">
        <f>IF(基本情報入力シート!W133="","",基本情報入力シート!W133)</f>
        <v/>
      </c>
      <c r="M96" s="362" t="str">
        <f>IF(基本情報入力シート!X133="","",基本情報入力シート!X133)</f>
        <v/>
      </c>
      <c r="N96" s="363" t="str">
        <f>IF(基本情報入力シート!Y133="","",基本情報入力シート!Y133)</f>
        <v/>
      </c>
      <c r="O96" s="56"/>
      <c r="P96" s="57"/>
      <c r="Q96" s="58"/>
      <c r="R96" s="59"/>
      <c r="S96" s="50"/>
      <c r="T96" s="354" t="str">
        <f>IFERROR(S96*VLOOKUP(AE96,【参考】数式用3!$AN$3:$BU$14,MATCH(N96,【参考】数式用3!$AN$2:$BU$2,0)),"")</f>
        <v/>
      </c>
      <c r="U96" s="60"/>
      <c r="V96" s="51"/>
      <c r="W96" s="74"/>
      <c r="X96" s="992" t="str">
        <f>IFERROR(V96*VLOOKUP(AF96,【参考】数式用3!$AN$15:$BU$23,MATCH(N96,【参考】数式用3!$AN$2:$BU$2,0)),"")</f>
        <v/>
      </c>
      <c r="Y96" s="993"/>
      <c r="Z96" s="61"/>
      <c r="AA96" s="52"/>
      <c r="AB96" s="364" t="str">
        <f>IFERROR(AA96*VLOOKUP(AG96,【参考】数式用3!$AN$24:$BU$27,MATCH(N96,【参考】数式用3!$AN$2:$BU$2,0)),"")</f>
        <v/>
      </c>
      <c r="AC96" s="63"/>
      <c r="AD96" s="356" t="str">
        <f t="shared" si="7"/>
        <v/>
      </c>
      <c r="AE96" s="357" t="str">
        <f t="shared" si="8"/>
        <v/>
      </c>
      <c r="AF96" s="357" t="str">
        <f t="shared" si="9"/>
        <v/>
      </c>
      <c r="AG96" s="357" t="str">
        <f t="shared" si="10"/>
        <v/>
      </c>
    </row>
    <row r="97" spans="1:33" ht="25" customHeight="1">
      <c r="A97" s="359">
        <v>82</v>
      </c>
      <c r="B97" s="913" t="str">
        <f>IF(基本情報入力シート!C134="","",基本情報入力シート!C134)</f>
        <v/>
      </c>
      <c r="C97" s="914"/>
      <c r="D97" s="914"/>
      <c r="E97" s="914"/>
      <c r="F97" s="914"/>
      <c r="G97" s="914"/>
      <c r="H97" s="914"/>
      <c r="I97" s="915"/>
      <c r="J97" s="360" t="str">
        <f>IF(基本情報入力シート!M134="","",基本情報入力シート!M134)</f>
        <v/>
      </c>
      <c r="K97" s="361" t="str">
        <f>IF(基本情報入力シート!R134="","",基本情報入力シート!R134)</f>
        <v/>
      </c>
      <c r="L97" s="361" t="str">
        <f>IF(基本情報入力シート!W134="","",基本情報入力シート!W134)</f>
        <v/>
      </c>
      <c r="M97" s="362" t="str">
        <f>IF(基本情報入力シート!X134="","",基本情報入力シート!X134)</f>
        <v/>
      </c>
      <c r="N97" s="363" t="str">
        <f>IF(基本情報入力シート!Y134="","",基本情報入力シート!Y134)</f>
        <v/>
      </c>
      <c r="O97" s="56"/>
      <c r="P97" s="57"/>
      <c r="Q97" s="58"/>
      <c r="R97" s="59"/>
      <c r="S97" s="50"/>
      <c r="T97" s="354" t="str">
        <f>IFERROR(S97*VLOOKUP(AE97,【参考】数式用3!$AN$3:$BU$14,MATCH(N97,【参考】数式用3!$AN$2:$BU$2,0)),"")</f>
        <v/>
      </c>
      <c r="U97" s="60"/>
      <c r="V97" s="51"/>
      <c r="W97" s="74"/>
      <c r="X97" s="992" t="str">
        <f>IFERROR(V97*VLOOKUP(AF97,【参考】数式用3!$AN$15:$BU$23,MATCH(N97,【参考】数式用3!$AN$2:$BU$2,0)),"")</f>
        <v/>
      </c>
      <c r="Y97" s="993"/>
      <c r="Z97" s="61"/>
      <c r="AA97" s="52"/>
      <c r="AB97" s="364" t="str">
        <f>IFERROR(AA97*VLOOKUP(AG97,【参考】数式用3!$AN$24:$BU$27,MATCH(N97,【参考】数式用3!$AN$2:$BU$2,0)),"")</f>
        <v/>
      </c>
      <c r="AC97" s="63"/>
      <c r="AD97" s="356" t="str">
        <f t="shared" si="7"/>
        <v/>
      </c>
      <c r="AE97" s="357" t="str">
        <f t="shared" si="8"/>
        <v/>
      </c>
      <c r="AF97" s="357" t="str">
        <f t="shared" si="9"/>
        <v/>
      </c>
      <c r="AG97" s="357" t="str">
        <f t="shared" si="10"/>
        <v/>
      </c>
    </row>
    <row r="98" spans="1:33" ht="25" customHeight="1">
      <c r="A98" s="359">
        <v>83</v>
      </c>
      <c r="B98" s="913" t="str">
        <f>IF(基本情報入力シート!C135="","",基本情報入力シート!C135)</f>
        <v/>
      </c>
      <c r="C98" s="914"/>
      <c r="D98" s="914"/>
      <c r="E98" s="914"/>
      <c r="F98" s="914"/>
      <c r="G98" s="914"/>
      <c r="H98" s="914"/>
      <c r="I98" s="915"/>
      <c r="J98" s="360" t="str">
        <f>IF(基本情報入力シート!M135="","",基本情報入力シート!M135)</f>
        <v/>
      </c>
      <c r="K98" s="361" t="str">
        <f>IF(基本情報入力シート!R135="","",基本情報入力シート!R135)</f>
        <v/>
      </c>
      <c r="L98" s="361" t="str">
        <f>IF(基本情報入力シート!W135="","",基本情報入力シート!W135)</f>
        <v/>
      </c>
      <c r="M98" s="362" t="str">
        <f>IF(基本情報入力シート!X135="","",基本情報入力シート!X135)</f>
        <v/>
      </c>
      <c r="N98" s="363" t="str">
        <f>IF(基本情報入力シート!Y135="","",基本情報入力シート!Y135)</f>
        <v/>
      </c>
      <c r="O98" s="56"/>
      <c r="P98" s="57"/>
      <c r="Q98" s="58"/>
      <c r="R98" s="59"/>
      <c r="S98" s="50"/>
      <c r="T98" s="354" t="str">
        <f>IFERROR(S98*VLOOKUP(AE98,【参考】数式用3!$AN$3:$BU$14,MATCH(N98,【参考】数式用3!$AN$2:$BU$2,0)),"")</f>
        <v/>
      </c>
      <c r="U98" s="60"/>
      <c r="V98" s="51"/>
      <c r="W98" s="74"/>
      <c r="X98" s="992" t="str">
        <f>IFERROR(V98*VLOOKUP(AF98,【参考】数式用3!$AN$15:$BU$23,MATCH(N98,【参考】数式用3!$AN$2:$BU$2,0)),"")</f>
        <v/>
      </c>
      <c r="Y98" s="993"/>
      <c r="Z98" s="61"/>
      <c r="AA98" s="52"/>
      <c r="AB98" s="364" t="str">
        <f>IFERROR(AA98*VLOOKUP(AG98,【参考】数式用3!$AN$24:$BU$27,MATCH(N98,【参考】数式用3!$AN$2:$BU$2,0)),"")</f>
        <v/>
      </c>
      <c r="AC98" s="63"/>
      <c r="AD98" s="356" t="str">
        <f t="shared" si="7"/>
        <v/>
      </c>
      <c r="AE98" s="357" t="str">
        <f t="shared" si="8"/>
        <v/>
      </c>
      <c r="AF98" s="357" t="str">
        <f t="shared" si="9"/>
        <v/>
      </c>
      <c r="AG98" s="357" t="str">
        <f t="shared" si="10"/>
        <v/>
      </c>
    </row>
    <row r="99" spans="1:33" ht="25" customHeight="1">
      <c r="A99" s="359">
        <v>84</v>
      </c>
      <c r="B99" s="913" t="str">
        <f>IF(基本情報入力シート!C136="","",基本情報入力シート!C136)</f>
        <v/>
      </c>
      <c r="C99" s="914"/>
      <c r="D99" s="914"/>
      <c r="E99" s="914"/>
      <c r="F99" s="914"/>
      <c r="G99" s="914"/>
      <c r="H99" s="914"/>
      <c r="I99" s="915"/>
      <c r="J99" s="360" t="str">
        <f>IF(基本情報入力シート!M136="","",基本情報入力シート!M136)</f>
        <v/>
      </c>
      <c r="K99" s="361" t="str">
        <f>IF(基本情報入力シート!R136="","",基本情報入力シート!R136)</f>
        <v/>
      </c>
      <c r="L99" s="361" t="str">
        <f>IF(基本情報入力シート!W136="","",基本情報入力シート!W136)</f>
        <v/>
      </c>
      <c r="M99" s="362" t="str">
        <f>IF(基本情報入力シート!X136="","",基本情報入力シート!X136)</f>
        <v/>
      </c>
      <c r="N99" s="363" t="str">
        <f>IF(基本情報入力シート!Y136="","",基本情報入力シート!Y136)</f>
        <v/>
      </c>
      <c r="O99" s="56"/>
      <c r="P99" s="57"/>
      <c r="Q99" s="58"/>
      <c r="R99" s="59"/>
      <c r="S99" s="50"/>
      <c r="T99" s="354" t="str">
        <f>IFERROR(S99*VLOOKUP(AE99,【参考】数式用3!$AN$3:$BU$14,MATCH(N99,【参考】数式用3!$AN$2:$BU$2,0)),"")</f>
        <v/>
      </c>
      <c r="U99" s="60"/>
      <c r="V99" s="51"/>
      <c r="W99" s="74"/>
      <c r="X99" s="992" t="str">
        <f>IFERROR(V99*VLOOKUP(AF99,【参考】数式用3!$AN$15:$BU$23,MATCH(N99,【参考】数式用3!$AN$2:$BU$2,0)),"")</f>
        <v/>
      </c>
      <c r="Y99" s="993"/>
      <c r="Z99" s="61"/>
      <c r="AA99" s="52"/>
      <c r="AB99" s="364" t="str">
        <f>IFERROR(AA99*VLOOKUP(AG99,【参考】数式用3!$AN$24:$BU$27,MATCH(N99,【参考】数式用3!$AN$2:$BU$2,0)),"")</f>
        <v/>
      </c>
      <c r="AC99" s="63"/>
      <c r="AD99" s="356" t="str">
        <f t="shared" si="7"/>
        <v/>
      </c>
      <c r="AE99" s="357" t="str">
        <f t="shared" si="8"/>
        <v/>
      </c>
      <c r="AF99" s="357" t="str">
        <f t="shared" si="9"/>
        <v/>
      </c>
      <c r="AG99" s="357" t="str">
        <f t="shared" si="10"/>
        <v/>
      </c>
    </row>
    <row r="100" spans="1:33" ht="25" customHeight="1">
      <c r="A100" s="359">
        <v>85</v>
      </c>
      <c r="B100" s="913" t="str">
        <f>IF(基本情報入力シート!C137="","",基本情報入力シート!C137)</f>
        <v/>
      </c>
      <c r="C100" s="914"/>
      <c r="D100" s="914"/>
      <c r="E100" s="914"/>
      <c r="F100" s="914"/>
      <c r="G100" s="914"/>
      <c r="H100" s="914"/>
      <c r="I100" s="915"/>
      <c r="J100" s="360" t="str">
        <f>IF(基本情報入力シート!M137="","",基本情報入力シート!M137)</f>
        <v/>
      </c>
      <c r="K100" s="361" t="str">
        <f>IF(基本情報入力シート!R137="","",基本情報入力シート!R137)</f>
        <v/>
      </c>
      <c r="L100" s="361" t="str">
        <f>IF(基本情報入力シート!W137="","",基本情報入力シート!W137)</f>
        <v/>
      </c>
      <c r="M100" s="362" t="str">
        <f>IF(基本情報入力シート!X137="","",基本情報入力シート!X137)</f>
        <v/>
      </c>
      <c r="N100" s="363" t="str">
        <f>IF(基本情報入力シート!Y137="","",基本情報入力シート!Y137)</f>
        <v/>
      </c>
      <c r="O100" s="56"/>
      <c r="P100" s="57"/>
      <c r="Q100" s="58"/>
      <c r="R100" s="59"/>
      <c r="S100" s="50"/>
      <c r="T100" s="354" t="str">
        <f>IFERROR(S100*VLOOKUP(AE100,【参考】数式用3!$AN$3:$BU$14,MATCH(N100,【参考】数式用3!$AN$2:$BU$2,0)),"")</f>
        <v/>
      </c>
      <c r="U100" s="60"/>
      <c r="V100" s="51"/>
      <c r="W100" s="74"/>
      <c r="X100" s="992" t="str">
        <f>IFERROR(V100*VLOOKUP(AF100,【参考】数式用3!$AN$15:$BU$23,MATCH(N100,【参考】数式用3!$AN$2:$BU$2,0)),"")</f>
        <v/>
      </c>
      <c r="Y100" s="993"/>
      <c r="Z100" s="61"/>
      <c r="AA100" s="52"/>
      <c r="AB100" s="364" t="str">
        <f>IFERROR(AA100*VLOOKUP(AG100,【参考】数式用3!$AN$24:$BU$27,MATCH(N100,【参考】数式用3!$AN$2:$BU$2,0)),"")</f>
        <v/>
      </c>
      <c r="AC100" s="63"/>
      <c r="AD100" s="356" t="str">
        <f t="shared" si="7"/>
        <v/>
      </c>
      <c r="AE100" s="357" t="str">
        <f t="shared" si="8"/>
        <v/>
      </c>
      <c r="AF100" s="357" t="str">
        <f t="shared" si="9"/>
        <v/>
      </c>
      <c r="AG100" s="357" t="str">
        <f t="shared" si="10"/>
        <v/>
      </c>
    </row>
    <row r="101" spans="1:33" ht="25" customHeight="1">
      <c r="A101" s="359">
        <v>86</v>
      </c>
      <c r="B101" s="913" t="str">
        <f>IF(基本情報入力シート!C138="","",基本情報入力シート!C138)</f>
        <v/>
      </c>
      <c r="C101" s="914"/>
      <c r="D101" s="914"/>
      <c r="E101" s="914"/>
      <c r="F101" s="914"/>
      <c r="G101" s="914"/>
      <c r="H101" s="914"/>
      <c r="I101" s="915"/>
      <c r="J101" s="360" t="str">
        <f>IF(基本情報入力シート!M138="","",基本情報入力シート!M138)</f>
        <v/>
      </c>
      <c r="K101" s="361" t="str">
        <f>IF(基本情報入力シート!R138="","",基本情報入力シート!R138)</f>
        <v/>
      </c>
      <c r="L101" s="361" t="str">
        <f>IF(基本情報入力シート!W138="","",基本情報入力シート!W138)</f>
        <v/>
      </c>
      <c r="M101" s="362" t="str">
        <f>IF(基本情報入力シート!X138="","",基本情報入力シート!X138)</f>
        <v/>
      </c>
      <c r="N101" s="363" t="str">
        <f>IF(基本情報入力シート!Y138="","",基本情報入力シート!Y138)</f>
        <v/>
      </c>
      <c r="O101" s="56"/>
      <c r="P101" s="57"/>
      <c r="Q101" s="58"/>
      <c r="R101" s="59"/>
      <c r="S101" s="50"/>
      <c r="T101" s="354" t="str">
        <f>IFERROR(S101*VLOOKUP(AE101,【参考】数式用3!$AN$3:$BU$14,MATCH(N101,【参考】数式用3!$AN$2:$BU$2,0)),"")</f>
        <v/>
      </c>
      <c r="U101" s="60"/>
      <c r="V101" s="51"/>
      <c r="W101" s="74"/>
      <c r="X101" s="992" t="str">
        <f>IFERROR(V101*VLOOKUP(AF101,【参考】数式用3!$AN$15:$BU$23,MATCH(N101,【参考】数式用3!$AN$2:$BU$2,0)),"")</f>
        <v/>
      </c>
      <c r="Y101" s="993"/>
      <c r="Z101" s="61"/>
      <c r="AA101" s="52"/>
      <c r="AB101" s="364" t="str">
        <f>IFERROR(AA101*VLOOKUP(AG101,【参考】数式用3!$AN$24:$BU$27,MATCH(N101,【参考】数式用3!$AN$2:$BU$2,0)),"")</f>
        <v/>
      </c>
      <c r="AC101" s="63"/>
      <c r="AD101" s="356" t="str">
        <f t="shared" si="7"/>
        <v/>
      </c>
      <c r="AE101" s="357" t="str">
        <f t="shared" si="8"/>
        <v/>
      </c>
      <c r="AF101" s="357" t="str">
        <f t="shared" si="9"/>
        <v/>
      </c>
      <c r="AG101" s="357" t="str">
        <f t="shared" si="10"/>
        <v/>
      </c>
    </row>
    <row r="102" spans="1:33" ht="25" customHeight="1">
      <c r="A102" s="359">
        <v>87</v>
      </c>
      <c r="B102" s="913" t="str">
        <f>IF(基本情報入力シート!C139="","",基本情報入力シート!C139)</f>
        <v/>
      </c>
      <c r="C102" s="914"/>
      <c r="D102" s="914"/>
      <c r="E102" s="914"/>
      <c r="F102" s="914"/>
      <c r="G102" s="914"/>
      <c r="H102" s="914"/>
      <c r="I102" s="915"/>
      <c r="J102" s="360" t="str">
        <f>IF(基本情報入力シート!M139="","",基本情報入力シート!M139)</f>
        <v/>
      </c>
      <c r="K102" s="361" t="str">
        <f>IF(基本情報入力シート!R139="","",基本情報入力シート!R139)</f>
        <v/>
      </c>
      <c r="L102" s="361" t="str">
        <f>IF(基本情報入力シート!W139="","",基本情報入力シート!W139)</f>
        <v/>
      </c>
      <c r="M102" s="362" t="str">
        <f>IF(基本情報入力シート!X139="","",基本情報入力シート!X139)</f>
        <v/>
      </c>
      <c r="N102" s="363" t="str">
        <f>IF(基本情報入力シート!Y139="","",基本情報入力シート!Y139)</f>
        <v/>
      </c>
      <c r="O102" s="56"/>
      <c r="P102" s="57"/>
      <c r="Q102" s="58"/>
      <c r="R102" s="59"/>
      <c r="S102" s="50"/>
      <c r="T102" s="354" t="str">
        <f>IFERROR(S102*VLOOKUP(AE102,【参考】数式用3!$AN$3:$BU$14,MATCH(N102,【参考】数式用3!$AN$2:$BU$2,0)),"")</f>
        <v/>
      </c>
      <c r="U102" s="60"/>
      <c r="V102" s="51"/>
      <c r="W102" s="74"/>
      <c r="X102" s="992" t="str">
        <f>IFERROR(V102*VLOOKUP(AF102,【参考】数式用3!$AN$15:$BU$23,MATCH(N102,【参考】数式用3!$AN$2:$BU$2,0)),"")</f>
        <v/>
      </c>
      <c r="Y102" s="993"/>
      <c r="Z102" s="61"/>
      <c r="AA102" s="52"/>
      <c r="AB102" s="364" t="str">
        <f>IFERROR(AA102*VLOOKUP(AG102,【参考】数式用3!$AN$24:$BU$27,MATCH(N102,【参考】数式用3!$AN$2:$BU$2,0)),"")</f>
        <v/>
      </c>
      <c r="AC102" s="63"/>
      <c r="AD102" s="356" t="str">
        <f t="shared" si="7"/>
        <v/>
      </c>
      <c r="AE102" s="357" t="str">
        <f t="shared" si="8"/>
        <v/>
      </c>
      <c r="AF102" s="357" t="str">
        <f t="shared" si="9"/>
        <v/>
      </c>
      <c r="AG102" s="357" t="str">
        <f t="shared" si="10"/>
        <v/>
      </c>
    </row>
    <row r="103" spans="1:33" ht="25" customHeight="1">
      <c r="A103" s="359">
        <v>88</v>
      </c>
      <c r="B103" s="913" t="str">
        <f>IF(基本情報入力シート!C140="","",基本情報入力シート!C140)</f>
        <v/>
      </c>
      <c r="C103" s="914"/>
      <c r="D103" s="914"/>
      <c r="E103" s="914"/>
      <c r="F103" s="914"/>
      <c r="G103" s="914"/>
      <c r="H103" s="914"/>
      <c r="I103" s="915"/>
      <c r="J103" s="360" t="str">
        <f>IF(基本情報入力シート!M140="","",基本情報入力シート!M140)</f>
        <v/>
      </c>
      <c r="K103" s="361" t="str">
        <f>IF(基本情報入力シート!R140="","",基本情報入力シート!R140)</f>
        <v/>
      </c>
      <c r="L103" s="361" t="str">
        <f>IF(基本情報入力シート!W140="","",基本情報入力シート!W140)</f>
        <v/>
      </c>
      <c r="M103" s="362" t="str">
        <f>IF(基本情報入力シート!X140="","",基本情報入力シート!X140)</f>
        <v/>
      </c>
      <c r="N103" s="363" t="str">
        <f>IF(基本情報入力シート!Y140="","",基本情報入力シート!Y140)</f>
        <v/>
      </c>
      <c r="O103" s="56"/>
      <c r="P103" s="57"/>
      <c r="Q103" s="58"/>
      <c r="R103" s="59"/>
      <c r="S103" s="50"/>
      <c r="T103" s="354" t="str">
        <f>IFERROR(S103*VLOOKUP(AE103,【参考】数式用3!$AN$3:$BU$14,MATCH(N103,【参考】数式用3!$AN$2:$BU$2,0)),"")</f>
        <v/>
      </c>
      <c r="U103" s="60"/>
      <c r="V103" s="51"/>
      <c r="W103" s="74"/>
      <c r="X103" s="992" t="str">
        <f>IFERROR(V103*VLOOKUP(AF103,【参考】数式用3!$AN$15:$BU$23,MATCH(N103,【参考】数式用3!$AN$2:$BU$2,0)),"")</f>
        <v/>
      </c>
      <c r="Y103" s="993"/>
      <c r="Z103" s="61"/>
      <c r="AA103" s="52"/>
      <c r="AB103" s="364" t="str">
        <f>IFERROR(AA103*VLOOKUP(AG103,【参考】数式用3!$AN$24:$BU$27,MATCH(N103,【参考】数式用3!$AN$2:$BU$2,0)),"")</f>
        <v/>
      </c>
      <c r="AC103" s="63"/>
      <c r="AD103" s="356" t="str">
        <f t="shared" si="7"/>
        <v/>
      </c>
      <c r="AE103" s="357" t="str">
        <f t="shared" si="8"/>
        <v/>
      </c>
      <c r="AF103" s="357" t="str">
        <f t="shared" si="9"/>
        <v/>
      </c>
      <c r="AG103" s="357" t="str">
        <f t="shared" si="10"/>
        <v/>
      </c>
    </row>
    <row r="104" spans="1:33" ht="25" customHeight="1">
      <c r="A104" s="359">
        <v>89</v>
      </c>
      <c r="B104" s="913" t="str">
        <f>IF(基本情報入力シート!C141="","",基本情報入力シート!C141)</f>
        <v/>
      </c>
      <c r="C104" s="914"/>
      <c r="D104" s="914"/>
      <c r="E104" s="914"/>
      <c r="F104" s="914"/>
      <c r="G104" s="914"/>
      <c r="H104" s="914"/>
      <c r="I104" s="915"/>
      <c r="J104" s="360" t="str">
        <f>IF(基本情報入力シート!M141="","",基本情報入力シート!M141)</f>
        <v/>
      </c>
      <c r="K104" s="361" t="str">
        <f>IF(基本情報入力シート!R141="","",基本情報入力シート!R141)</f>
        <v/>
      </c>
      <c r="L104" s="361" t="str">
        <f>IF(基本情報入力シート!W141="","",基本情報入力シート!W141)</f>
        <v/>
      </c>
      <c r="M104" s="362" t="str">
        <f>IF(基本情報入力シート!X141="","",基本情報入力シート!X141)</f>
        <v/>
      </c>
      <c r="N104" s="363" t="str">
        <f>IF(基本情報入力シート!Y141="","",基本情報入力シート!Y141)</f>
        <v/>
      </c>
      <c r="O104" s="56"/>
      <c r="P104" s="57"/>
      <c r="Q104" s="58"/>
      <c r="R104" s="59"/>
      <c r="S104" s="50"/>
      <c r="T104" s="354" t="str">
        <f>IFERROR(S104*VLOOKUP(AE104,【参考】数式用3!$AN$3:$BU$14,MATCH(N104,【参考】数式用3!$AN$2:$BU$2,0)),"")</f>
        <v/>
      </c>
      <c r="U104" s="60"/>
      <c r="V104" s="51"/>
      <c r="W104" s="74"/>
      <c r="X104" s="992" t="str">
        <f>IFERROR(V104*VLOOKUP(AF104,【参考】数式用3!$AN$15:$BU$23,MATCH(N104,【参考】数式用3!$AN$2:$BU$2,0)),"")</f>
        <v/>
      </c>
      <c r="Y104" s="993"/>
      <c r="Z104" s="61"/>
      <c r="AA104" s="52"/>
      <c r="AB104" s="364" t="str">
        <f>IFERROR(AA104*VLOOKUP(AG104,【参考】数式用3!$AN$24:$BU$27,MATCH(N104,【参考】数式用3!$AN$2:$BU$2,0)),"")</f>
        <v/>
      </c>
      <c r="AC104" s="63"/>
      <c r="AD104" s="356" t="str">
        <f t="shared" si="7"/>
        <v/>
      </c>
      <c r="AE104" s="357" t="str">
        <f t="shared" si="8"/>
        <v/>
      </c>
      <c r="AF104" s="357" t="str">
        <f t="shared" si="9"/>
        <v/>
      </c>
      <c r="AG104" s="357" t="str">
        <f t="shared" si="10"/>
        <v/>
      </c>
    </row>
    <row r="105" spans="1:33" ht="25" customHeight="1">
      <c r="A105" s="359">
        <v>90</v>
      </c>
      <c r="B105" s="913" t="str">
        <f>IF(基本情報入力シート!C142="","",基本情報入力シート!C142)</f>
        <v/>
      </c>
      <c r="C105" s="914"/>
      <c r="D105" s="914"/>
      <c r="E105" s="914"/>
      <c r="F105" s="914"/>
      <c r="G105" s="914"/>
      <c r="H105" s="914"/>
      <c r="I105" s="915"/>
      <c r="J105" s="360" t="str">
        <f>IF(基本情報入力シート!M142="","",基本情報入力シート!M142)</f>
        <v/>
      </c>
      <c r="K105" s="361" t="str">
        <f>IF(基本情報入力シート!R142="","",基本情報入力シート!R142)</f>
        <v/>
      </c>
      <c r="L105" s="361" t="str">
        <f>IF(基本情報入力シート!W142="","",基本情報入力シート!W142)</f>
        <v/>
      </c>
      <c r="M105" s="362" t="str">
        <f>IF(基本情報入力シート!X142="","",基本情報入力シート!X142)</f>
        <v/>
      </c>
      <c r="N105" s="363" t="str">
        <f>IF(基本情報入力シート!Y142="","",基本情報入力シート!Y142)</f>
        <v/>
      </c>
      <c r="O105" s="56"/>
      <c r="P105" s="57"/>
      <c r="Q105" s="58"/>
      <c r="R105" s="59"/>
      <c r="S105" s="50"/>
      <c r="T105" s="354" t="str">
        <f>IFERROR(S105*VLOOKUP(AE105,【参考】数式用3!$AN$3:$BU$14,MATCH(N105,【参考】数式用3!$AN$2:$BU$2,0)),"")</f>
        <v/>
      </c>
      <c r="U105" s="60"/>
      <c r="V105" s="51"/>
      <c r="W105" s="74"/>
      <c r="X105" s="992" t="str">
        <f>IFERROR(V105*VLOOKUP(AF105,【参考】数式用3!$AN$15:$BU$23,MATCH(N105,【参考】数式用3!$AN$2:$BU$2,0)),"")</f>
        <v/>
      </c>
      <c r="Y105" s="993"/>
      <c r="Z105" s="61"/>
      <c r="AA105" s="52"/>
      <c r="AB105" s="364" t="str">
        <f>IFERROR(AA105*VLOOKUP(AG105,【参考】数式用3!$AN$24:$BU$27,MATCH(N105,【参考】数式用3!$AN$2:$BU$2,0)),"")</f>
        <v/>
      </c>
      <c r="AC105" s="63"/>
      <c r="AD105" s="356" t="str">
        <f t="shared" si="7"/>
        <v/>
      </c>
      <c r="AE105" s="357" t="str">
        <f t="shared" si="8"/>
        <v/>
      </c>
      <c r="AF105" s="357" t="str">
        <f t="shared" si="9"/>
        <v/>
      </c>
      <c r="AG105" s="357" t="str">
        <f t="shared" si="10"/>
        <v/>
      </c>
    </row>
    <row r="106" spans="1:33" ht="25" customHeight="1">
      <c r="A106" s="359">
        <v>91</v>
      </c>
      <c r="B106" s="913" t="str">
        <f>IF(基本情報入力シート!C143="","",基本情報入力シート!C143)</f>
        <v/>
      </c>
      <c r="C106" s="914"/>
      <c r="D106" s="914"/>
      <c r="E106" s="914"/>
      <c r="F106" s="914"/>
      <c r="G106" s="914"/>
      <c r="H106" s="914"/>
      <c r="I106" s="915"/>
      <c r="J106" s="360" t="str">
        <f>IF(基本情報入力シート!M143="","",基本情報入力シート!M143)</f>
        <v/>
      </c>
      <c r="K106" s="361" t="str">
        <f>IF(基本情報入力シート!R143="","",基本情報入力シート!R143)</f>
        <v/>
      </c>
      <c r="L106" s="361" t="str">
        <f>IF(基本情報入力シート!W143="","",基本情報入力シート!W143)</f>
        <v/>
      </c>
      <c r="M106" s="362" t="str">
        <f>IF(基本情報入力シート!X143="","",基本情報入力シート!X143)</f>
        <v/>
      </c>
      <c r="N106" s="363" t="str">
        <f>IF(基本情報入力シート!Y143="","",基本情報入力シート!Y143)</f>
        <v/>
      </c>
      <c r="O106" s="56"/>
      <c r="P106" s="57"/>
      <c r="Q106" s="58"/>
      <c r="R106" s="59"/>
      <c r="S106" s="50"/>
      <c r="T106" s="354" t="str">
        <f>IFERROR(S106*VLOOKUP(AE106,【参考】数式用3!$AN$3:$BU$14,MATCH(N106,【参考】数式用3!$AN$2:$BU$2,0)),"")</f>
        <v/>
      </c>
      <c r="U106" s="60"/>
      <c r="V106" s="51"/>
      <c r="W106" s="74"/>
      <c r="X106" s="992" t="str">
        <f>IFERROR(V106*VLOOKUP(AF106,【参考】数式用3!$AN$15:$BU$23,MATCH(N106,【参考】数式用3!$AN$2:$BU$2,0)),"")</f>
        <v/>
      </c>
      <c r="Y106" s="993"/>
      <c r="Z106" s="61"/>
      <c r="AA106" s="52"/>
      <c r="AB106" s="364" t="str">
        <f>IFERROR(AA106*VLOOKUP(AG106,【参考】数式用3!$AN$24:$BU$27,MATCH(N106,【参考】数式用3!$AN$2:$BU$2,0)),"")</f>
        <v/>
      </c>
      <c r="AC106" s="63"/>
      <c r="AD106" s="356" t="str">
        <f t="shared" si="7"/>
        <v/>
      </c>
      <c r="AE106" s="357" t="str">
        <f t="shared" si="8"/>
        <v/>
      </c>
      <c r="AF106" s="357" t="str">
        <f t="shared" si="9"/>
        <v/>
      </c>
      <c r="AG106" s="357" t="str">
        <f t="shared" si="10"/>
        <v/>
      </c>
    </row>
    <row r="107" spans="1:33" ht="25" customHeight="1">
      <c r="A107" s="359">
        <v>92</v>
      </c>
      <c r="B107" s="913" t="str">
        <f>IF(基本情報入力シート!C144="","",基本情報入力シート!C144)</f>
        <v/>
      </c>
      <c r="C107" s="914"/>
      <c r="D107" s="914"/>
      <c r="E107" s="914"/>
      <c r="F107" s="914"/>
      <c r="G107" s="914"/>
      <c r="H107" s="914"/>
      <c r="I107" s="915"/>
      <c r="J107" s="360" t="str">
        <f>IF(基本情報入力シート!M144="","",基本情報入力シート!M144)</f>
        <v/>
      </c>
      <c r="K107" s="361" t="str">
        <f>IF(基本情報入力シート!R144="","",基本情報入力シート!R144)</f>
        <v/>
      </c>
      <c r="L107" s="361" t="str">
        <f>IF(基本情報入力シート!W144="","",基本情報入力シート!W144)</f>
        <v/>
      </c>
      <c r="M107" s="362" t="str">
        <f>IF(基本情報入力シート!X144="","",基本情報入力シート!X144)</f>
        <v/>
      </c>
      <c r="N107" s="363" t="str">
        <f>IF(基本情報入力シート!Y144="","",基本情報入力シート!Y144)</f>
        <v/>
      </c>
      <c r="O107" s="56"/>
      <c r="P107" s="57"/>
      <c r="Q107" s="58"/>
      <c r="R107" s="59"/>
      <c r="S107" s="50"/>
      <c r="T107" s="354" t="str">
        <f>IFERROR(S107*VLOOKUP(AE107,【参考】数式用3!$AN$3:$BU$14,MATCH(N107,【参考】数式用3!$AN$2:$BU$2,0)),"")</f>
        <v/>
      </c>
      <c r="U107" s="60"/>
      <c r="V107" s="51"/>
      <c r="W107" s="74"/>
      <c r="X107" s="992" t="str">
        <f>IFERROR(V107*VLOOKUP(AF107,【参考】数式用3!$AN$15:$BU$23,MATCH(N107,【参考】数式用3!$AN$2:$BU$2,0)),"")</f>
        <v/>
      </c>
      <c r="Y107" s="993"/>
      <c r="Z107" s="61"/>
      <c r="AA107" s="52"/>
      <c r="AB107" s="364" t="str">
        <f>IFERROR(AA107*VLOOKUP(AG107,【参考】数式用3!$AN$24:$BU$27,MATCH(N107,【参考】数式用3!$AN$2:$BU$2,0)),"")</f>
        <v/>
      </c>
      <c r="AC107" s="63"/>
      <c r="AD107" s="356" t="str">
        <f t="shared" si="7"/>
        <v/>
      </c>
      <c r="AE107" s="357" t="str">
        <f t="shared" si="8"/>
        <v/>
      </c>
      <c r="AF107" s="357" t="str">
        <f t="shared" si="9"/>
        <v/>
      </c>
      <c r="AG107" s="357" t="str">
        <f t="shared" si="10"/>
        <v/>
      </c>
    </row>
    <row r="108" spans="1:33" ht="25" customHeight="1">
      <c r="A108" s="359">
        <v>93</v>
      </c>
      <c r="B108" s="913" t="str">
        <f>IF(基本情報入力シート!C145="","",基本情報入力シート!C145)</f>
        <v/>
      </c>
      <c r="C108" s="914"/>
      <c r="D108" s="914"/>
      <c r="E108" s="914"/>
      <c r="F108" s="914"/>
      <c r="G108" s="914"/>
      <c r="H108" s="914"/>
      <c r="I108" s="915"/>
      <c r="J108" s="360" t="str">
        <f>IF(基本情報入力シート!M145="","",基本情報入力シート!M145)</f>
        <v/>
      </c>
      <c r="K108" s="361" t="str">
        <f>IF(基本情報入力シート!R145="","",基本情報入力シート!R145)</f>
        <v/>
      </c>
      <c r="L108" s="361" t="str">
        <f>IF(基本情報入力シート!W145="","",基本情報入力シート!W145)</f>
        <v/>
      </c>
      <c r="M108" s="362" t="str">
        <f>IF(基本情報入力シート!X145="","",基本情報入力シート!X145)</f>
        <v/>
      </c>
      <c r="N108" s="363" t="str">
        <f>IF(基本情報入力シート!Y145="","",基本情報入力シート!Y145)</f>
        <v/>
      </c>
      <c r="O108" s="56"/>
      <c r="P108" s="57"/>
      <c r="Q108" s="58"/>
      <c r="R108" s="59"/>
      <c r="S108" s="50"/>
      <c r="T108" s="354" t="str">
        <f>IFERROR(S108*VLOOKUP(AE108,【参考】数式用3!$AN$3:$BU$14,MATCH(N108,【参考】数式用3!$AN$2:$BU$2,0)),"")</f>
        <v/>
      </c>
      <c r="U108" s="60"/>
      <c r="V108" s="51"/>
      <c r="W108" s="74"/>
      <c r="X108" s="992" t="str">
        <f>IFERROR(V108*VLOOKUP(AF108,【参考】数式用3!$AN$15:$BU$23,MATCH(N108,【参考】数式用3!$AN$2:$BU$2,0)),"")</f>
        <v/>
      </c>
      <c r="Y108" s="993"/>
      <c r="Z108" s="61"/>
      <c r="AA108" s="52"/>
      <c r="AB108" s="364" t="str">
        <f>IFERROR(AA108*VLOOKUP(AG108,【参考】数式用3!$AN$24:$BU$27,MATCH(N108,【参考】数式用3!$AN$2:$BU$2,0)),"")</f>
        <v/>
      </c>
      <c r="AC108" s="63"/>
      <c r="AD108" s="356" t="str">
        <f t="shared" si="7"/>
        <v/>
      </c>
      <c r="AE108" s="357" t="str">
        <f t="shared" si="8"/>
        <v/>
      </c>
      <c r="AF108" s="357" t="str">
        <f t="shared" si="9"/>
        <v/>
      </c>
      <c r="AG108" s="357" t="str">
        <f t="shared" si="10"/>
        <v/>
      </c>
    </row>
    <row r="109" spans="1:33" ht="25" customHeight="1">
      <c r="A109" s="359">
        <v>94</v>
      </c>
      <c r="B109" s="913" t="str">
        <f>IF(基本情報入力シート!C146="","",基本情報入力シート!C146)</f>
        <v/>
      </c>
      <c r="C109" s="914"/>
      <c r="D109" s="914"/>
      <c r="E109" s="914"/>
      <c r="F109" s="914"/>
      <c r="G109" s="914"/>
      <c r="H109" s="914"/>
      <c r="I109" s="915"/>
      <c r="J109" s="360" t="str">
        <f>IF(基本情報入力シート!M146="","",基本情報入力シート!M146)</f>
        <v/>
      </c>
      <c r="K109" s="361" t="str">
        <f>IF(基本情報入力シート!R146="","",基本情報入力シート!R146)</f>
        <v/>
      </c>
      <c r="L109" s="361" t="str">
        <f>IF(基本情報入力シート!W146="","",基本情報入力シート!W146)</f>
        <v/>
      </c>
      <c r="M109" s="362" t="str">
        <f>IF(基本情報入力シート!X146="","",基本情報入力シート!X146)</f>
        <v/>
      </c>
      <c r="N109" s="363" t="str">
        <f>IF(基本情報入力シート!Y146="","",基本情報入力シート!Y146)</f>
        <v/>
      </c>
      <c r="O109" s="56"/>
      <c r="P109" s="57"/>
      <c r="Q109" s="58"/>
      <c r="R109" s="59"/>
      <c r="S109" s="50"/>
      <c r="T109" s="354" t="str">
        <f>IFERROR(S109*VLOOKUP(AE109,【参考】数式用3!$AN$3:$BU$14,MATCH(N109,【参考】数式用3!$AN$2:$BU$2,0)),"")</f>
        <v/>
      </c>
      <c r="U109" s="60"/>
      <c r="V109" s="51"/>
      <c r="W109" s="74"/>
      <c r="X109" s="992" t="str">
        <f>IFERROR(V109*VLOOKUP(AF109,【参考】数式用3!$AN$15:$BU$23,MATCH(N109,【参考】数式用3!$AN$2:$BU$2,0)),"")</f>
        <v/>
      </c>
      <c r="Y109" s="993"/>
      <c r="Z109" s="61"/>
      <c r="AA109" s="52"/>
      <c r="AB109" s="364" t="str">
        <f>IFERROR(AA109*VLOOKUP(AG109,【参考】数式用3!$AN$24:$BU$27,MATCH(N109,【参考】数式用3!$AN$2:$BU$2,0)),"")</f>
        <v/>
      </c>
      <c r="AC109" s="63"/>
      <c r="AD109" s="356" t="str">
        <f t="shared" si="7"/>
        <v/>
      </c>
      <c r="AE109" s="357" t="str">
        <f t="shared" si="8"/>
        <v/>
      </c>
      <c r="AF109" s="357" t="str">
        <f t="shared" si="9"/>
        <v/>
      </c>
      <c r="AG109" s="357" t="str">
        <f t="shared" si="10"/>
        <v/>
      </c>
    </row>
    <row r="110" spans="1:33" ht="25" customHeight="1">
      <c r="A110" s="359">
        <v>95</v>
      </c>
      <c r="B110" s="913" t="str">
        <f>IF(基本情報入力シート!C147="","",基本情報入力シート!C147)</f>
        <v/>
      </c>
      <c r="C110" s="914"/>
      <c r="D110" s="914"/>
      <c r="E110" s="914"/>
      <c r="F110" s="914"/>
      <c r="G110" s="914"/>
      <c r="H110" s="914"/>
      <c r="I110" s="915"/>
      <c r="J110" s="360" t="str">
        <f>IF(基本情報入力シート!M147="","",基本情報入力シート!M147)</f>
        <v/>
      </c>
      <c r="K110" s="361" t="str">
        <f>IF(基本情報入力シート!R147="","",基本情報入力シート!R147)</f>
        <v/>
      </c>
      <c r="L110" s="361" t="str">
        <f>IF(基本情報入力シート!W147="","",基本情報入力シート!W147)</f>
        <v/>
      </c>
      <c r="M110" s="362" t="str">
        <f>IF(基本情報入力シート!X147="","",基本情報入力シート!X147)</f>
        <v/>
      </c>
      <c r="N110" s="363" t="str">
        <f>IF(基本情報入力シート!Y147="","",基本情報入力シート!Y147)</f>
        <v/>
      </c>
      <c r="O110" s="56"/>
      <c r="P110" s="57"/>
      <c r="Q110" s="58"/>
      <c r="R110" s="59"/>
      <c r="S110" s="50"/>
      <c r="T110" s="354" t="str">
        <f>IFERROR(S110*VLOOKUP(AE110,【参考】数式用3!$AN$3:$BU$14,MATCH(N110,【参考】数式用3!$AN$2:$BU$2,0)),"")</f>
        <v/>
      </c>
      <c r="U110" s="60"/>
      <c r="V110" s="51"/>
      <c r="W110" s="74"/>
      <c r="X110" s="992" t="str">
        <f>IFERROR(V110*VLOOKUP(AF110,【参考】数式用3!$AN$15:$BU$23,MATCH(N110,【参考】数式用3!$AN$2:$BU$2,0)),"")</f>
        <v/>
      </c>
      <c r="Y110" s="993"/>
      <c r="Z110" s="61"/>
      <c r="AA110" s="52"/>
      <c r="AB110" s="364" t="str">
        <f>IFERROR(AA110*VLOOKUP(AG110,【参考】数式用3!$AN$24:$BU$27,MATCH(N110,【参考】数式用3!$AN$2:$BU$2,0)),"")</f>
        <v/>
      </c>
      <c r="AC110" s="63"/>
      <c r="AD110" s="356" t="str">
        <f t="shared" si="7"/>
        <v/>
      </c>
      <c r="AE110" s="357" t="str">
        <f t="shared" si="8"/>
        <v/>
      </c>
      <c r="AF110" s="357" t="str">
        <f t="shared" si="9"/>
        <v/>
      </c>
      <c r="AG110" s="357" t="str">
        <f t="shared" si="10"/>
        <v/>
      </c>
    </row>
    <row r="111" spans="1:33" ht="25" customHeight="1">
      <c r="A111" s="359">
        <v>96</v>
      </c>
      <c r="B111" s="913" t="str">
        <f>IF(基本情報入力シート!C148="","",基本情報入力シート!C148)</f>
        <v/>
      </c>
      <c r="C111" s="914"/>
      <c r="D111" s="914"/>
      <c r="E111" s="914"/>
      <c r="F111" s="914"/>
      <c r="G111" s="914"/>
      <c r="H111" s="914"/>
      <c r="I111" s="915"/>
      <c r="J111" s="360" t="str">
        <f>IF(基本情報入力シート!M148="","",基本情報入力シート!M148)</f>
        <v/>
      </c>
      <c r="K111" s="361" t="str">
        <f>IF(基本情報入力シート!R148="","",基本情報入力シート!R148)</f>
        <v/>
      </c>
      <c r="L111" s="361" t="str">
        <f>IF(基本情報入力シート!W148="","",基本情報入力シート!W148)</f>
        <v/>
      </c>
      <c r="M111" s="362" t="str">
        <f>IF(基本情報入力シート!X148="","",基本情報入力シート!X148)</f>
        <v/>
      </c>
      <c r="N111" s="363" t="str">
        <f>IF(基本情報入力シート!Y148="","",基本情報入力シート!Y148)</f>
        <v/>
      </c>
      <c r="O111" s="56"/>
      <c r="P111" s="57"/>
      <c r="Q111" s="58"/>
      <c r="R111" s="59"/>
      <c r="S111" s="50"/>
      <c r="T111" s="354" t="str">
        <f>IFERROR(S111*VLOOKUP(AE111,【参考】数式用3!$AN$3:$BU$14,MATCH(N111,【参考】数式用3!$AN$2:$BU$2,0)),"")</f>
        <v/>
      </c>
      <c r="U111" s="60"/>
      <c r="V111" s="51"/>
      <c r="W111" s="74"/>
      <c r="X111" s="992" t="str">
        <f>IFERROR(V111*VLOOKUP(AF111,【参考】数式用3!$AN$15:$BU$23,MATCH(N111,【参考】数式用3!$AN$2:$BU$2,0)),"")</f>
        <v/>
      </c>
      <c r="Y111" s="993"/>
      <c r="Z111" s="61"/>
      <c r="AA111" s="52"/>
      <c r="AB111" s="364" t="str">
        <f>IFERROR(AA111*VLOOKUP(AG111,【参考】数式用3!$AN$24:$BU$27,MATCH(N111,【参考】数式用3!$AN$2:$BU$2,0)),"")</f>
        <v/>
      </c>
      <c r="AC111" s="63"/>
      <c r="AD111" s="356" t="str">
        <f t="shared" si="7"/>
        <v/>
      </c>
      <c r="AE111" s="357" t="str">
        <f t="shared" si="8"/>
        <v/>
      </c>
      <c r="AF111" s="357" t="str">
        <f t="shared" si="9"/>
        <v/>
      </c>
      <c r="AG111" s="357" t="str">
        <f t="shared" si="10"/>
        <v/>
      </c>
    </row>
    <row r="112" spans="1:33" ht="25" customHeight="1">
      <c r="A112" s="359">
        <v>97</v>
      </c>
      <c r="B112" s="913" t="str">
        <f>IF(基本情報入力シート!C149="","",基本情報入力シート!C149)</f>
        <v/>
      </c>
      <c r="C112" s="914"/>
      <c r="D112" s="914"/>
      <c r="E112" s="914"/>
      <c r="F112" s="914"/>
      <c r="G112" s="914"/>
      <c r="H112" s="914"/>
      <c r="I112" s="915"/>
      <c r="J112" s="360" t="str">
        <f>IF(基本情報入力シート!M149="","",基本情報入力シート!M149)</f>
        <v/>
      </c>
      <c r="K112" s="361" t="str">
        <f>IF(基本情報入力シート!R149="","",基本情報入力シート!R149)</f>
        <v/>
      </c>
      <c r="L112" s="361" t="str">
        <f>IF(基本情報入力シート!W149="","",基本情報入力シート!W149)</f>
        <v/>
      </c>
      <c r="M112" s="362" t="str">
        <f>IF(基本情報入力シート!X149="","",基本情報入力シート!X149)</f>
        <v/>
      </c>
      <c r="N112" s="363" t="str">
        <f>IF(基本情報入力シート!Y149="","",基本情報入力シート!Y149)</f>
        <v/>
      </c>
      <c r="O112" s="56"/>
      <c r="P112" s="57"/>
      <c r="Q112" s="58"/>
      <c r="R112" s="59"/>
      <c r="S112" s="50"/>
      <c r="T112" s="354" t="str">
        <f>IFERROR(S112*VLOOKUP(AE112,【参考】数式用3!$AN$3:$BU$14,MATCH(N112,【参考】数式用3!$AN$2:$BU$2,0)),"")</f>
        <v/>
      </c>
      <c r="U112" s="60"/>
      <c r="V112" s="51"/>
      <c r="W112" s="74"/>
      <c r="X112" s="992" t="str">
        <f>IFERROR(V112*VLOOKUP(AF112,【参考】数式用3!$AN$15:$BU$23,MATCH(N112,【参考】数式用3!$AN$2:$BU$2,0)),"")</f>
        <v/>
      </c>
      <c r="Y112" s="993"/>
      <c r="Z112" s="61"/>
      <c r="AA112" s="52"/>
      <c r="AB112" s="364" t="str">
        <f>IFERROR(AA112*VLOOKUP(AG112,【参考】数式用3!$AN$24:$BU$27,MATCH(N112,【参考】数式用3!$AN$2:$BU$2,0)),"")</f>
        <v/>
      </c>
      <c r="AC112" s="63"/>
      <c r="AD112" s="356" t="str">
        <f t="shared" si="7"/>
        <v/>
      </c>
      <c r="AE112" s="357" t="str">
        <f t="shared" si="8"/>
        <v/>
      </c>
      <c r="AF112" s="357" t="str">
        <f t="shared" si="9"/>
        <v/>
      </c>
      <c r="AG112" s="357" t="str">
        <f t="shared" si="10"/>
        <v/>
      </c>
    </row>
    <row r="113" spans="1:33" ht="25" customHeight="1">
      <c r="A113" s="359">
        <v>98</v>
      </c>
      <c r="B113" s="913" t="str">
        <f>IF(基本情報入力シート!C150="","",基本情報入力シート!C150)</f>
        <v/>
      </c>
      <c r="C113" s="914"/>
      <c r="D113" s="914"/>
      <c r="E113" s="914"/>
      <c r="F113" s="914"/>
      <c r="G113" s="914"/>
      <c r="H113" s="914"/>
      <c r="I113" s="915"/>
      <c r="J113" s="360" t="str">
        <f>IF(基本情報入力シート!M150="","",基本情報入力シート!M150)</f>
        <v/>
      </c>
      <c r="K113" s="361" t="str">
        <f>IF(基本情報入力シート!R150="","",基本情報入力シート!R150)</f>
        <v/>
      </c>
      <c r="L113" s="361" t="str">
        <f>IF(基本情報入力シート!W150="","",基本情報入力シート!W150)</f>
        <v/>
      </c>
      <c r="M113" s="362" t="str">
        <f>IF(基本情報入力シート!X150="","",基本情報入力シート!X150)</f>
        <v/>
      </c>
      <c r="N113" s="363" t="str">
        <f>IF(基本情報入力シート!Y150="","",基本情報入力シート!Y150)</f>
        <v/>
      </c>
      <c r="O113" s="56"/>
      <c r="P113" s="57"/>
      <c r="Q113" s="58"/>
      <c r="R113" s="59"/>
      <c r="S113" s="50"/>
      <c r="T113" s="354" t="str">
        <f>IFERROR(S113*VLOOKUP(AE113,【参考】数式用3!$AN$3:$BU$14,MATCH(N113,【参考】数式用3!$AN$2:$BU$2,0)),"")</f>
        <v/>
      </c>
      <c r="U113" s="60"/>
      <c r="V113" s="51"/>
      <c r="W113" s="74"/>
      <c r="X113" s="992" t="str">
        <f>IFERROR(V113*VLOOKUP(AF113,【参考】数式用3!$AN$15:$BU$23,MATCH(N113,【参考】数式用3!$AN$2:$BU$2,0)),"")</f>
        <v/>
      </c>
      <c r="Y113" s="993"/>
      <c r="Z113" s="61"/>
      <c r="AA113" s="52"/>
      <c r="AB113" s="364" t="str">
        <f>IFERROR(AA113*VLOOKUP(AG113,【参考】数式用3!$AN$24:$BU$27,MATCH(N113,【参考】数式用3!$AN$2:$BU$2,0)),"")</f>
        <v/>
      </c>
      <c r="AC113" s="63"/>
      <c r="AD113" s="356" t="str">
        <f t="shared" si="7"/>
        <v/>
      </c>
      <c r="AE113" s="357" t="str">
        <f t="shared" si="8"/>
        <v/>
      </c>
      <c r="AF113" s="357" t="str">
        <f t="shared" si="9"/>
        <v/>
      </c>
      <c r="AG113" s="357" t="str">
        <f t="shared" si="10"/>
        <v/>
      </c>
    </row>
    <row r="114" spans="1:33" ht="25" customHeight="1">
      <c r="A114" s="359">
        <v>99</v>
      </c>
      <c r="B114" s="913" t="str">
        <f>IF(基本情報入力シート!C151="","",基本情報入力シート!C151)</f>
        <v/>
      </c>
      <c r="C114" s="914"/>
      <c r="D114" s="914"/>
      <c r="E114" s="914"/>
      <c r="F114" s="914"/>
      <c r="G114" s="914"/>
      <c r="H114" s="914"/>
      <c r="I114" s="915"/>
      <c r="J114" s="360" t="str">
        <f>IF(基本情報入力シート!M151="","",基本情報入力シート!M151)</f>
        <v/>
      </c>
      <c r="K114" s="361" t="str">
        <f>IF(基本情報入力シート!R151="","",基本情報入力シート!R151)</f>
        <v/>
      </c>
      <c r="L114" s="361" t="str">
        <f>IF(基本情報入力シート!W151="","",基本情報入力シート!W151)</f>
        <v/>
      </c>
      <c r="M114" s="362" t="str">
        <f>IF(基本情報入力シート!X151="","",基本情報入力シート!X151)</f>
        <v/>
      </c>
      <c r="N114" s="363" t="str">
        <f>IF(基本情報入力シート!Y151="","",基本情報入力シート!Y151)</f>
        <v/>
      </c>
      <c r="O114" s="56"/>
      <c r="P114" s="57"/>
      <c r="Q114" s="58"/>
      <c r="R114" s="59"/>
      <c r="S114" s="50"/>
      <c r="T114" s="354" t="str">
        <f>IFERROR(S114*VLOOKUP(AE114,【参考】数式用3!$AN$3:$BU$14,MATCH(N114,【参考】数式用3!$AN$2:$BU$2,0)),"")</f>
        <v/>
      </c>
      <c r="U114" s="60"/>
      <c r="V114" s="51"/>
      <c r="W114" s="74"/>
      <c r="X114" s="992" t="str">
        <f>IFERROR(V114*VLOOKUP(AF114,【参考】数式用3!$AN$15:$BU$23,MATCH(N114,【参考】数式用3!$AN$2:$BU$2,0)),"")</f>
        <v/>
      </c>
      <c r="Y114" s="993"/>
      <c r="Z114" s="61"/>
      <c r="AA114" s="52"/>
      <c r="AB114" s="364" t="str">
        <f>IFERROR(AA114*VLOOKUP(AG114,【参考】数式用3!$AN$24:$BU$27,MATCH(N114,【参考】数式用3!$AN$2:$BU$2,0)),"")</f>
        <v/>
      </c>
      <c r="AC114" s="63"/>
      <c r="AD114" s="356" t="str">
        <f t="shared" si="7"/>
        <v/>
      </c>
      <c r="AE114" s="357" t="str">
        <f t="shared" si="8"/>
        <v/>
      </c>
      <c r="AF114" s="357" t="str">
        <f t="shared" si="9"/>
        <v/>
      </c>
      <c r="AG114" s="357" t="str">
        <f t="shared" si="10"/>
        <v/>
      </c>
    </row>
    <row r="115" spans="1:33" ht="25" customHeight="1">
      <c r="A115" s="359">
        <v>100</v>
      </c>
      <c r="B115" s="913" t="str">
        <f>IF(基本情報入力シート!C152="","",基本情報入力シート!C152)</f>
        <v/>
      </c>
      <c r="C115" s="914"/>
      <c r="D115" s="914"/>
      <c r="E115" s="914"/>
      <c r="F115" s="914"/>
      <c r="G115" s="914"/>
      <c r="H115" s="914"/>
      <c r="I115" s="915"/>
      <c r="J115" s="361" t="str">
        <f>IF(基本情報入力シート!M152="","",基本情報入力シート!M152)</f>
        <v/>
      </c>
      <c r="K115" s="361" t="str">
        <f>IF(基本情報入力シート!R152="","",基本情報入力シート!R152)</f>
        <v/>
      </c>
      <c r="L115" s="361" t="str">
        <f>IF(基本情報入力シート!W152="","",基本情報入力シート!W152)</f>
        <v/>
      </c>
      <c r="M115" s="377" t="str">
        <f>IF(基本情報入力シート!X152="","",基本情報入力シート!X152)</f>
        <v/>
      </c>
      <c r="N115" s="378" t="str">
        <f>IF(基本情報入力シート!Y152="","",基本情報入力シート!Y152)</f>
        <v/>
      </c>
      <c r="O115" s="56"/>
      <c r="P115" s="57"/>
      <c r="Q115" s="58"/>
      <c r="R115" s="56"/>
      <c r="S115" s="379"/>
      <c r="T115" s="354" t="str">
        <f>IFERROR(S115*VLOOKUP(AE115,【参考】数式用3!$AN$3:$BU$14,MATCH(N115,【参考】数式用3!$AN$2:$BU$2,0)),"")</f>
        <v/>
      </c>
      <c r="U115" s="380"/>
      <c r="V115" s="74"/>
      <c r="W115" s="74"/>
      <c r="X115" s="992" t="str">
        <f>IFERROR(V115*VLOOKUP(AF115,【参考】数式用3!$AN$15:$BU$23,MATCH(N115,【参考】数式用3!$AN$2:$BU$2,0)),"")</f>
        <v/>
      </c>
      <c r="Y115" s="993"/>
      <c r="Z115" s="381"/>
      <c r="AA115" s="382"/>
      <c r="AB115" s="364" t="str">
        <f>IFERROR(AA115*VLOOKUP(AG115,【参考】数式用3!$AN$24:$BU$27,MATCH(N115,【参考】数式用3!$AN$2:$BU$2,0)),"")</f>
        <v/>
      </c>
      <c r="AC115" s="63"/>
      <c r="AD115" s="356" t="str">
        <f t="shared" si="7"/>
        <v/>
      </c>
      <c r="AE115" s="357" t="str">
        <f t="shared" si="8"/>
        <v/>
      </c>
      <c r="AF115" s="357" t="str">
        <f t="shared" si="9"/>
        <v/>
      </c>
      <c r="AG115" s="357" t="str">
        <f t="shared" si="10"/>
        <v/>
      </c>
    </row>
  </sheetData>
  <sheetProtection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A13" zoomScale="80" zoomScaleNormal="120" zoomScaleSheetLayoutView="80" workbookViewId="0">
      <selection activeCell="R19" sqref="R19"/>
    </sheetView>
  </sheetViews>
  <sheetFormatPr baseColWidth="10" defaultColWidth="9" defaultRowHeight="14"/>
  <cols>
    <col min="1" max="1" width="4.83203125" customWidth="1"/>
    <col min="2" max="9" width="1.5" customWidth="1"/>
    <col min="10" max="10" width="17.5" customWidth="1"/>
    <col min="11" max="11" width="8.1640625" customWidth="1"/>
    <col min="12" max="12" width="10.1640625" customWidth="1"/>
    <col min="13" max="13" width="19.33203125" customWidth="1"/>
    <col min="14" max="14" width="19.5" customWidth="1"/>
    <col min="15" max="15" width="13.33203125" customWidth="1"/>
    <col min="16" max="16" width="4.1640625" customWidth="1"/>
    <col min="17" max="17" width="6" customWidth="1"/>
    <col min="18" max="18" width="10.6640625" customWidth="1"/>
    <col min="19" max="19" width="7" style="304" customWidth="1"/>
    <col min="20" max="20" width="7.1640625" customWidth="1"/>
    <col min="21" max="21" width="5.1640625" customWidth="1"/>
    <col min="22" max="22" width="11.83203125" customWidth="1"/>
    <col min="23" max="23" width="10.1640625" customWidth="1"/>
    <col min="24" max="24" width="10.6640625" customWidth="1"/>
    <col min="25" max="25" width="6.83203125" customWidth="1"/>
    <col min="26" max="26" width="3.83203125" customWidth="1"/>
    <col min="27" max="27" width="7.6640625" style="304" customWidth="1"/>
    <col min="28" max="28" width="11.6640625" customWidth="1"/>
    <col min="29" max="29" width="11.6640625" bestFit="1" customWidth="1"/>
    <col min="30" max="30" width="10.5" hidden="1" customWidth="1"/>
    <col min="31" max="31" width="10.83203125" hidden="1" customWidth="1"/>
    <col min="32" max="32" width="24.83203125" hidden="1" customWidth="1"/>
    <col min="33" max="33" width="24.33203125" hidden="1" customWidth="1"/>
    <col min="34" max="16384" width="9" style="332"/>
  </cols>
  <sheetData>
    <row r="1" spans="1:33" ht="27" customHeight="1">
      <c r="A1" s="329" t="s">
        <v>2012</v>
      </c>
      <c r="B1" s="330"/>
      <c r="C1" s="83"/>
      <c r="D1" s="83"/>
      <c r="E1" s="83"/>
      <c r="F1" s="83"/>
      <c r="G1" s="83"/>
      <c r="H1" s="83"/>
      <c r="I1" s="83"/>
      <c r="J1" s="83"/>
      <c r="K1" s="83"/>
      <c r="L1" s="83"/>
      <c r="M1" s="83"/>
      <c r="N1" s="83"/>
      <c r="O1" s="82"/>
      <c r="P1" s="82"/>
      <c r="Q1" s="82"/>
      <c r="R1" s="82"/>
      <c r="S1" s="149"/>
      <c r="T1" s="82"/>
      <c r="U1" s="82"/>
      <c r="V1" s="82"/>
      <c r="W1" s="82"/>
      <c r="X1" s="82"/>
      <c r="Y1" s="82"/>
      <c r="Z1" s="1040" t="s">
        <v>16</v>
      </c>
      <c r="AA1" s="1041"/>
      <c r="AB1" s="912" t="str">
        <f>IF(基本情報入力シート!C32="","",基本情報入力シート!C32)</f>
        <v>愛知県</v>
      </c>
      <c r="AC1" s="912"/>
    </row>
    <row r="2" spans="1:33" ht="10.5" customHeight="1" thickBot="1">
      <c r="A2" s="83"/>
      <c r="B2" s="83"/>
      <c r="C2" s="83"/>
      <c r="D2" s="83"/>
      <c r="E2" s="83"/>
      <c r="F2" s="83"/>
      <c r="G2" s="83"/>
      <c r="H2" s="83"/>
      <c r="I2" s="83"/>
      <c r="J2" s="83"/>
      <c r="K2" s="83"/>
      <c r="L2" s="83"/>
      <c r="M2" s="83"/>
      <c r="N2" s="83"/>
      <c r="O2" s="82"/>
      <c r="P2" s="82"/>
      <c r="Q2" s="82"/>
      <c r="R2" s="82"/>
      <c r="S2" s="149"/>
      <c r="T2" s="82"/>
      <c r="U2" s="82"/>
      <c r="V2" s="82"/>
      <c r="W2" s="82"/>
      <c r="X2" s="82"/>
      <c r="Y2" s="82"/>
      <c r="Z2" s="82"/>
      <c r="AA2" s="149"/>
      <c r="AB2" s="82"/>
      <c r="AC2" s="82"/>
    </row>
    <row r="3" spans="1:33" ht="23.25" customHeight="1" thickBot="1">
      <c r="A3" s="919" t="s">
        <v>22</v>
      </c>
      <c r="B3" s="919"/>
      <c r="C3" s="919"/>
      <c r="D3" s="919"/>
      <c r="E3" s="920"/>
      <c r="F3" s="958" t="str">
        <f>IF(基本情報入力シート!M37="","",基本情報入力シート!M37)</f>
        <v>サインズ株式会社</v>
      </c>
      <c r="G3" s="959"/>
      <c r="H3" s="959"/>
      <c r="I3" s="959"/>
      <c r="J3" s="959"/>
      <c r="K3" s="959"/>
      <c r="L3" s="959"/>
      <c r="M3" s="960"/>
      <c r="N3" s="82"/>
      <c r="O3" s="83"/>
      <c r="P3" s="83"/>
      <c r="Q3" s="82"/>
      <c r="R3" s="82"/>
      <c r="S3" s="149"/>
      <c r="T3" s="82"/>
      <c r="U3" s="82"/>
      <c r="V3" s="82"/>
      <c r="W3" s="82"/>
      <c r="X3" s="82"/>
      <c r="Y3" s="82"/>
      <c r="Z3" s="82"/>
      <c r="AA3" s="149"/>
      <c r="AB3" s="82"/>
      <c r="AC3" s="82"/>
    </row>
    <row r="4" spans="1:33" ht="21" customHeight="1" thickBot="1">
      <c r="A4" s="334"/>
      <c r="B4" s="333"/>
      <c r="C4" s="333"/>
      <c r="D4" s="334"/>
      <c r="E4" s="334"/>
      <c r="F4" s="334"/>
      <c r="G4" s="334"/>
      <c r="H4" s="334"/>
      <c r="I4" s="334"/>
      <c r="J4" s="334"/>
      <c r="K4" s="334"/>
      <c r="L4" s="334"/>
      <c r="M4" s="83"/>
      <c r="N4" s="83"/>
      <c r="O4" s="83"/>
      <c r="P4" s="83"/>
      <c r="Q4" s="82"/>
      <c r="R4" s="178" t="s">
        <v>1947</v>
      </c>
      <c r="S4" s="82"/>
      <c r="T4" s="365"/>
      <c r="U4" s="365"/>
      <c r="V4" s="365"/>
      <c r="W4" s="365"/>
      <c r="X4" s="365"/>
      <c r="Y4" s="365"/>
      <c r="Z4" s="365"/>
      <c r="AA4" s="365"/>
      <c r="AB4" s="365"/>
      <c r="AC4" s="365"/>
    </row>
    <row r="5" spans="1:33" ht="25.5" customHeight="1">
      <c r="A5" s="82"/>
      <c r="B5" s="947" t="s">
        <v>1936</v>
      </c>
      <c r="C5" s="947"/>
      <c r="D5" s="921"/>
      <c r="E5" s="921"/>
      <c r="F5" s="921"/>
      <c r="G5" s="921"/>
      <c r="H5" s="921"/>
      <c r="I5" s="921"/>
      <c r="J5" s="921"/>
      <c r="K5" s="921"/>
      <c r="L5" s="921"/>
      <c r="M5" s="922"/>
      <c r="N5" s="335">
        <f>IFERROR(SUM(P14:Q113)+SUM(X14:X113),"")</f>
        <v>2963768</v>
      </c>
      <c r="O5" s="336" t="s">
        <v>4</v>
      </c>
      <c r="P5" s="82"/>
      <c r="Q5" s="82"/>
      <c r="R5" s="923" t="s">
        <v>2008</v>
      </c>
      <c r="S5" s="923" t="s">
        <v>1943</v>
      </c>
      <c r="T5" s="923"/>
      <c r="U5" s="923"/>
      <c r="V5" s="923"/>
      <c r="W5" s="923"/>
      <c r="X5" s="971"/>
      <c r="Y5" s="340">
        <f>SUM(T14:U113)</f>
        <v>1</v>
      </c>
      <c r="Z5" s="969" t="str">
        <f>IF(AG6="旧特定加算相当なし","",IF(Y5&gt;=Y6,"○","×"))</f>
        <v>○</v>
      </c>
      <c r="AA5" s="1048" t="s">
        <v>1944</v>
      </c>
      <c r="AB5" s="1049"/>
      <c r="AC5" s="1049"/>
      <c r="AD5" s="1039" t="str">
        <f>IF(OR(AD6="旧処遇加算Ⅰ相当あり",AD7="旧処遇加算Ⅰ相当あり"),"旧処遇加算Ⅰ相当あり","旧処遇加算Ⅰ相当なし")</f>
        <v>旧処遇加算Ⅰ相当あり</v>
      </c>
      <c r="AE5" s="1039"/>
      <c r="AF5" s="337" t="str">
        <f>IF(OR(AF6="旧処遇加算Ⅰ・Ⅱ相当あり",AF7="旧処遇加算Ⅰ・Ⅱ相当あり"),"旧処遇加算Ⅰ・Ⅱ相当あり","旧処遇加算Ⅰ・Ⅱ相当なし")</f>
        <v>旧処遇加算Ⅰ・Ⅱ相当あり</v>
      </c>
      <c r="AG5" s="337" t="str">
        <f>IF(OR(AG6="旧特定加算相当あり",AG7="旧特定加算相当あり"),"旧特定加算相当あり","旧特定加算相当なし")</f>
        <v>旧特定加算相当あり</v>
      </c>
    </row>
    <row r="6" spans="1:33" ht="25.5" customHeight="1" thickBot="1">
      <c r="A6" s="82"/>
      <c r="B6" s="924"/>
      <c r="C6" s="925"/>
      <c r="D6" s="921" t="s">
        <v>2061</v>
      </c>
      <c r="E6" s="921"/>
      <c r="F6" s="921"/>
      <c r="G6" s="921"/>
      <c r="H6" s="921"/>
      <c r="I6" s="921"/>
      <c r="J6" s="921"/>
      <c r="K6" s="921"/>
      <c r="L6" s="921"/>
      <c r="M6" s="922"/>
      <c r="N6" s="338">
        <f>ROUNDDOWN(SUM(R$14:R$113,Y$14:Z$113),0)</f>
        <v>0</v>
      </c>
      <c r="O6" s="336" t="s">
        <v>4</v>
      </c>
      <c r="P6" s="82"/>
      <c r="Q6" s="82"/>
      <c r="R6" s="923"/>
      <c r="S6" s="923" t="s">
        <v>2190</v>
      </c>
      <c r="T6" s="923"/>
      <c r="U6" s="923"/>
      <c r="V6" s="923"/>
      <c r="W6" s="923"/>
      <c r="X6" s="971"/>
      <c r="Y6" s="342">
        <f>SUM(AD:AD)</f>
        <v>1</v>
      </c>
      <c r="Z6" s="970"/>
      <c r="AA6" s="1048"/>
      <c r="AB6" s="1049"/>
      <c r="AC6" s="1049"/>
      <c r="AD6" s="1039" t="str">
        <f>IF((COUNTIF(O:O,"新加算Ⅰ")+COUNTIF(O:O,"新加算Ⅱ")+COUNTIF(O:O,"新加算Ⅲ")+COUNTIF(O:O,"新加算Ⅴ（１）")+COUNTIF(O:O,"新加算Ⅴ（３）")+COUNTIF(O:O,"新加算Ⅴ（８）"))&gt;=1,"旧処遇加算Ⅰ相当あり","旧処遇加算Ⅰ相当なし")</f>
        <v>旧処遇加算Ⅰ相当あり</v>
      </c>
      <c r="AE6" s="1039"/>
      <c r="AF6" s="33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3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82"/>
      <c r="B7" s="921" t="s">
        <v>2062</v>
      </c>
      <c r="C7" s="921"/>
      <c r="D7" s="921"/>
      <c r="E7" s="921"/>
      <c r="F7" s="921"/>
      <c r="G7" s="921"/>
      <c r="H7" s="921"/>
      <c r="I7" s="921"/>
      <c r="J7" s="921"/>
      <c r="K7" s="921"/>
      <c r="L7" s="921"/>
      <c r="M7" s="1047"/>
      <c r="N7" s="366">
        <f>ROUNDDOWN(SUM(V$14:V$1048576,AC$14:AC$1048576),0)</f>
        <v>860448</v>
      </c>
      <c r="O7" s="336" t="s">
        <v>4</v>
      </c>
      <c r="P7" s="82"/>
      <c r="Q7" s="82"/>
      <c r="R7" s="1042" t="s">
        <v>2073</v>
      </c>
      <c r="S7" s="923" t="s">
        <v>1943</v>
      </c>
      <c r="T7" s="923"/>
      <c r="U7" s="923"/>
      <c r="V7" s="923"/>
      <c r="W7" s="923"/>
      <c r="X7" s="971"/>
      <c r="Y7" s="367">
        <f>SUM(AB:AB)</f>
        <v>0</v>
      </c>
      <c r="Z7" s="969" t="str">
        <f>IF(AG7="旧特定加算相当なし","",IF(Y7&gt;=Y8,"○","×"))</f>
        <v/>
      </c>
      <c r="AA7" s="1001" t="s">
        <v>1944</v>
      </c>
      <c r="AB7" s="1002"/>
      <c r="AC7" s="1002"/>
      <c r="AD7" s="1039" t="str">
        <f>IF((COUNTIF(W:W,"新加算Ⅰ")+COUNTIF(W:W,"新加算Ⅱ")+COUNTIF(W:W,"新加算Ⅲ"))&gt;=1,"旧処遇加算Ⅰ相当あり","旧処遇加算Ⅰ相当なし")</f>
        <v>旧処遇加算Ⅰ相当なし</v>
      </c>
      <c r="AE7" s="1039"/>
      <c r="AF7" s="337" t="str">
        <f>IF((COUNTIF(W:W,"新加算Ⅰ")+COUNTIF(W:W,"新加算Ⅱ")+COUNTIF(W:W,"新加算Ⅲ")+COUNTIF(W:W,"新加算Ⅳ"))&gt;=1,"旧処遇加算Ⅰ・Ⅱ相当あり","旧処遇加算Ⅰ・Ⅱ相当なし")</f>
        <v>旧処遇加算Ⅰ・Ⅱ相当なし</v>
      </c>
      <c r="AG7" s="337" t="str">
        <f>IF((COUNTIF(W:W,"新加算Ⅰ")+COUNTIF(W:W,"新加算Ⅱ"))&gt;=1,"旧特定加算相当あり","旧特定加算相当なし")</f>
        <v>旧特定加算相当なし</v>
      </c>
    </row>
    <row r="8" spans="1:33" ht="25.5" customHeight="1" thickBot="1">
      <c r="A8" s="82"/>
      <c r="B8" s="694" t="s">
        <v>2188</v>
      </c>
      <c r="C8" s="694"/>
      <c r="D8" s="694"/>
      <c r="E8" s="694"/>
      <c r="F8" s="694"/>
      <c r="G8" s="694"/>
      <c r="H8" s="694"/>
      <c r="I8" s="694"/>
      <c r="J8" s="694"/>
      <c r="K8" s="694"/>
      <c r="L8" s="694"/>
      <c r="M8" s="694"/>
      <c r="N8" s="694"/>
      <c r="O8" s="694"/>
      <c r="P8" s="82"/>
      <c r="Q8" s="82"/>
      <c r="R8" s="1043"/>
      <c r="S8" s="923" t="s">
        <v>2184</v>
      </c>
      <c r="T8" s="923"/>
      <c r="U8" s="923"/>
      <c r="V8" s="923"/>
      <c r="W8" s="923"/>
      <c r="X8" s="971"/>
      <c r="Y8" s="342">
        <f>SUM(AE$14:AE$1048576)</f>
        <v>0</v>
      </c>
      <c r="Z8" s="970"/>
      <c r="AA8" s="1001"/>
      <c r="AB8" s="1002"/>
      <c r="AC8" s="1002"/>
    </row>
    <row r="9" spans="1:33" ht="42" customHeight="1" thickBot="1">
      <c r="A9" s="83"/>
      <c r="B9" s="1007"/>
      <c r="C9" s="1007"/>
      <c r="D9" s="1007"/>
      <c r="E9" s="1007"/>
      <c r="F9" s="1007"/>
      <c r="G9" s="1007"/>
      <c r="H9" s="1007"/>
      <c r="I9" s="1007"/>
      <c r="J9" s="1007"/>
      <c r="K9" s="1007"/>
      <c r="L9" s="1007"/>
      <c r="M9" s="1007"/>
      <c r="N9" s="1007"/>
      <c r="O9" s="1007"/>
      <c r="P9" s="344"/>
      <c r="Q9" s="344"/>
      <c r="R9" s="344"/>
      <c r="S9" s="368"/>
      <c r="T9" s="344"/>
      <c r="U9" s="344"/>
      <c r="V9" s="344"/>
      <c r="W9" s="369"/>
      <c r="X9" s="369"/>
      <c r="Y9" s="369"/>
      <c r="Z9" s="369"/>
      <c r="AA9" s="368"/>
      <c r="AB9" s="369"/>
      <c r="AC9" s="369"/>
    </row>
    <row r="10" spans="1:33" ht="24" customHeight="1" thickBot="1">
      <c r="A10" s="1050"/>
      <c r="B10" s="1053" t="s">
        <v>2169</v>
      </c>
      <c r="C10" s="1054"/>
      <c r="D10" s="1054"/>
      <c r="E10" s="1054"/>
      <c r="F10" s="1054"/>
      <c r="G10" s="1054"/>
      <c r="H10" s="1054"/>
      <c r="I10" s="1055"/>
      <c r="J10" s="1060" t="s">
        <v>41</v>
      </c>
      <c r="K10" s="1062" t="s">
        <v>73</v>
      </c>
      <c r="L10" s="1063"/>
      <c r="M10" s="1068" t="s">
        <v>42</v>
      </c>
      <c r="N10" s="1071" t="s">
        <v>6</v>
      </c>
      <c r="O10" s="1044" t="s">
        <v>2171</v>
      </c>
      <c r="P10" s="1045"/>
      <c r="Q10" s="1045"/>
      <c r="R10" s="1045"/>
      <c r="S10" s="1045"/>
      <c r="T10" s="1045"/>
      <c r="U10" s="1045"/>
      <c r="V10" s="1045"/>
      <c r="W10" s="1045"/>
      <c r="X10" s="1045"/>
      <c r="Y10" s="1045"/>
      <c r="Z10" s="1045"/>
      <c r="AA10" s="1045"/>
      <c r="AB10" s="1045"/>
      <c r="AC10" s="1046"/>
      <c r="AD10" s="961" t="s">
        <v>2056</v>
      </c>
      <c r="AE10" s="911"/>
      <c r="AF10" s="911" t="s">
        <v>2057</v>
      </c>
      <c r="AG10" s="911"/>
    </row>
    <row r="11" spans="1:33" ht="21.75" customHeight="1">
      <c r="A11" s="1051"/>
      <c r="B11" s="1056"/>
      <c r="C11" s="1057"/>
      <c r="D11" s="1057"/>
      <c r="E11" s="1057"/>
      <c r="F11" s="1057"/>
      <c r="G11" s="1057"/>
      <c r="H11" s="1057"/>
      <c r="I11" s="1058"/>
      <c r="J11" s="1061"/>
      <c r="K11" s="1064"/>
      <c r="L11" s="1065"/>
      <c r="M11" s="1069"/>
      <c r="N11" s="1072"/>
      <c r="O11" s="1017" t="s">
        <v>1942</v>
      </c>
      <c r="P11" s="1018"/>
      <c r="Q11" s="1018"/>
      <c r="R11" s="1018"/>
      <c r="S11" s="1018"/>
      <c r="T11" s="1018"/>
      <c r="U11" s="1019"/>
      <c r="V11" s="1012" t="s">
        <v>2075</v>
      </c>
      <c r="W11" s="1020" t="s">
        <v>2072</v>
      </c>
      <c r="X11" s="1021"/>
      <c r="Y11" s="1021"/>
      <c r="Z11" s="1021"/>
      <c r="AA11" s="1021"/>
      <c r="AB11" s="1022"/>
      <c r="AC11" s="1012" t="s">
        <v>2108</v>
      </c>
      <c r="AD11" s="961"/>
      <c r="AE11" s="911"/>
      <c r="AF11" s="911"/>
      <c r="AG11" s="911"/>
    </row>
    <row r="12" spans="1:33" ht="36.75" customHeight="1">
      <c r="A12" s="1051"/>
      <c r="B12" s="1056"/>
      <c r="C12" s="1057"/>
      <c r="D12" s="1057"/>
      <c r="E12" s="1057"/>
      <c r="F12" s="1057"/>
      <c r="G12" s="1057"/>
      <c r="H12" s="1057"/>
      <c r="I12" s="1058"/>
      <c r="J12" s="1061"/>
      <c r="K12" s="1066"/>
      <c r="L12" s="1067"/>
      <c r="M12" s="1069"/>
      <c r="N12" s="1072"/>
      <c r="O12" s="1008" t="s">
        <v>2002</v>
      </c>
      <c r="P12" s="1023" t="s">
        <v>132</v>
      </c>
      <c r="Q12" s="1024"/>
      <c r="R12" s="1015" t="s">
        <v>2006</v>
      </c>
      <c r="S12" s="1015" t="s">
        <v>2005</v>
      </c>
      <c r="T12" s="1027" t="s">
        <v>2058</v>
      </c>
      <c r="U12" s="1028"/>
      <c r="V12" s="1013"/>
      <c r="W12" s="1008" t="s">
        <v>2076</v>
      </c>
      <c r="X12" s="1010" t="s">
        <v>132</v>
      </c>
      <c r="Y12" s="1003" t="s">
        <v>2006</v>
      </c>
      <c r="Z12" s="1004"/>
      <c r="AA12" s="1015" t="s">
        <v>2005</v>
      </c>
      <c r="AB12" s="370" t="s">
        <v>2058</v>
      </c>
      <c r="AC12" s="1013"/>
      <c r="AD12" s="961"/>
      <c r="AE12" s="911"/>
      <c r="AF12" s="911"/>
      <c r="AG12" s="911"/>
    </row>
    <row r="13" spans="1:33" ht="78.5" customHeight="1" thickBot="1">
      <c r="A13" s="1052"/>
      <c r="B13" s="1025"/>
      <c r="C13" s="1059"/>
      <c r="D13" s="1059"/>
      <c r="E13" s="1059"/>
      <c r="F13" s="1059"/>
      <c r="G13" s="1059"/>
      <c r="H13" s="1059"/>
      <c r="I13" s="1026"/>
      <c r="J13" s="1011"/>
      <c r="K13" s="371" t="s">
        <v>44</v>
      </c>
      <c r="L13" s="371" t="s">
        <v>45</v>
      </c>
      <c r="M13" s="1070"/>
      <c r="N13" s="1073"/>
      <c r="O13" s="1009"/>
      <c r="P13" s="1025"/>
      <c r="Q13" s="1026"/>
      <c r="R13" s="1016"/>
      <c r="S13" s="1016"/>
      <c r="T13" s="1037" t="s">
        <v>2109</v>
      </c>
      <c r="U13" s="1038"/>
      <c r="V13" s="1014"/>
      <c r="W13" s="1009"/>
      <c r="X13" s="1011"/>
      <c r="Y13" s="1005"/>
      <c r="Z13" s="1006"/>
      <c r="AA13" s="1016"/>
      <c r="AB13" s="372" t="s">
        <v>2110</v>
      </c>
      <c r="AC13" s="1014"/>
      <c r="AD13" s="348" t="s">
        <v>2009</v>
      </c>
      <c r="AE13" s="468" t="s">
        <v>2010</v>
      </c>
      <c r="AF13" s="373" t="s">
        <v>2009</v>
      </c>
      <c r="AG13" s="373" t="s">
        <v>2010</v>
      </c>
    </row>
    <row r="14" spans="1:33" s="358" customFormat="1" ht="25" customHeight="1">
      <c r="A14" s="374" t="s">
        <v>2074</v>
      </c>
      <c r="B14" s="972" t="str">
        <f>IF(基本情報入力シート!C53="","",基本情報入力シート!C53)</f>
        <v>2315200739</v>
      </c>
      <c r="C14" s="973"/>
      <c r="D14" s="973"/>
      <c r="E14" s="973"/>
      <c r="F14" s="973"/>
      <c r="G14" s="973"/>
      <c r="H14" s="973"/>
      <c r="I14" s="974"/>
      <c r="J14" s="350" t="str">
        <f>IF(基本情報入力シート!M53="","",基本情報入力シート!M53)</f>
        <v>愛知県</v>
      </c>
      <c r="K14" s="351" t="str">
        <f>IF(基本情報入力シート!R53="","",基本情報入力シート!R53)</f>
        <v>愛知県</v>
      </c>
      <c r="L14" s="351" t="str">
        <f>IF(基本情報入力シート!W53="","",基本情報入力シート!W53)</f>
        <v>豊川市</v>
      </c>
      <c r="M14" s="352" t="str">
        <f>IF(基本情報入力シート!X53="","",基本情報入力シート!X53)</f>
        <v>ベジモファームB就労継続支援事業所</v>
      </c>
      <c r="N14" s="353" t="str">
        <f>IF(基本情報入力シート!Y53="","",基本情報入力シート!Y53)</f>
        <v>就労継続支援Ｂ型</v>
      </c>
      <c r="O14" s="77" t="s">
        <v>101</v>
      </c>
      <c r="P14" s="1033">
        <v>2963768</v>
      </c>
      <c r="Q14" s="1034"/>
      <c r="R14" s="473" t="str">
        <f>IFERROR(IF(OR('別紙様式3-2（４・５月）'!Z16="ベア加算",'別紙様式3-2（４・５月）'!R16=""),"",P14*VLOOKUP(N14,【参考】数式用!$AD$2:$AH$37,MATCH(O14,【参考】数式用!$K$4:$N$4,0)+1,0)),"")</f>
        <v/>
      </c>
      <c r="S14" s="71"/>
      <c r="T14" s="1033">
        <v>1</v>
      </c>
      <c r="U14" s="1034"/>
      <c r="V14" s="470">
        <f>IFERROR(IF(AND('別紙様式3-2（４・５月）'!O16="",O14&lt;&gt;""),P14,P14*VLOOKUP(AF14,【参考】数式用4!$EY$3:$GF$106,MATCH(N14,【参考】数式用4!$EY$2:$GF$2,0))),"")</f>
        <v>860448.77419354848</v>
      </c>
      <c r="W14" s="78" t="s">
        <v>2316</v>
      </c>
      <c r="X14" s="79"/>
      <c r="Y14" s="1035" t="str">
        <f>IFERROR(IF(OR('別紙様式3-2（４・５月）'!Z16="ベア加算",'別紙様式3-2（４・５月）'!R16=""),"",W14*VLOOKUP(N14,【参考】数式用!$AD$2:$AH$27,MATCH(O14,【参考】数式用!$K$4:$N$4,0)+1,0)),"")</f>
        <v/>
      </c>
      <c r="Z14" s="1036"/>
      <c r="AA14" s="71"/>
      <c r="AB14" s="79"/>
      <c r="AC14" s="475" t="str">
        <f>IFERROR(IF(AND('別紙様式3-2（４・５月）'!O16="",W14&lt;&gt;"",W14&lt;&gt;"―"),X14,X14*VLOOKUP(AG14,【参考】数式用4!$EY$3:$GF$106,MATCH(N14,【参考】数式用4!$EY$2:$GF$2,0))),"")</f>
        <v/>
      </c>
      <c r="AD14" s="465">
        <f>IF(OR(O14="新加算Ⅰ",O14="新加算Ⅱ",O14="新加算Ⅴ（１）",O14="新加算Ⅴ（２）",O14="新加算Ⅴ（３）",O14="新加算Ⅴ（４）",O14="新加算Ⅴ（５）",O14="新加算Ⅴ（６）",O14="新加算Ⅴ（７）",O14="新加算Ⅴ（９）",O14="新加算Ⅴ（10）",O14="新加算Ⅴ（12）"),1,"")</f>
        <v>1</v>
      </c>
      <c r="AE14" s="467" t="str">
        <f>IF(OR(W14="新加算Ⅰ",W14="新加算Ⅱ"),1,"")</f>
        <v/>
      </c>
      <c r="AF14" s="466" t="str">
        <f>IF(O14="","",'別紙様式3-2（４・５月）'!O16&amp;'別紙様式3-2（４・５月）'!P16&amp;'別紙様式3-2（４・５月）'!Q16&amp;"から"&amp;O14)</f>
        <v>処遇加算Ⅰ特定加算Ⅰベア加算から新加算Ⅰ</v>
      </c>
      <c r="AG14" s="375" t="str">
        <f>IF(OR(W14="",W14="―"),"",'別紙様式3-2（４・５月）'!O16&amp;'別紙様式3-2（４・５月）'!P16&amp;'別紙様式3-2（４・５月）'!Q16&amp;"から"&amp;W14)</f>
        <v/>
      </c>
    </row>
    <row r="15" spans="1:33" ht="25" customHeight="1">
      <c r="A15" s="376">
        <v>2</v>
      </c>
      <c r="B15" s="913" t="str">
        <f>IF(基本情報入力シート!C54="","",基本情報入力シート!C54)</f>
        <v/>
      </c>
      <c r="C15" s="914"/>
      <c r="D15" s="914"/>
      <c r="E15" s="914"/>
      <c r="F15" s="914"/>
      <c r="G15" s="914"/>
      <c r="H15" s="914"/>
      <c r="I15" s="915"/>
      <c r="J15" s="360" t="str">
        <f>IF(基本情報入力シート!M54="","",基本情報入力シート!M54)</f>
        <v/>
      </c>
      <c r="K15" s="361" t="str">
        <f>IF(基本情報入力シート!R54="","",基本情報入力シート!R54)</f>
        <v/>
      </c>
      <c r="L15" s="361" t="str">
        <f>IF(基本情報入力シート!W54="","",基本情報入力シート!W54)</f>
        <v/>
      </c>
      <c r="M15" s="362" t="str">
        <f>IF(基本情報入力シート!X54="","",基本情報入力シート!X54)</f>
        <v/>
      </c>
      <c r="N15" s="363" t="str">
        <f>IF(基本情報入力シート!Y54="","",基本情報入力シート!Y54)</f>
        <v/>
      </c>
      <c r="O15" s="45"/>
      <c r="P15" s="1029"/>
      <c r="Q15" s="1030"/>
      <c r="R15" s="472" t="str">
        <f>IFERROR(IF(OR('別紙様式3-2（４・５月）'!Z17="ベア加算",'別紙様式3-2（４・５月）'!R17=""),"",P15*VLOOKUP(N15,【参考】数式用!$AD$2:$AH$37,MATCH(O15,【参考】数式用!$K$4:$N$4,0)+1,0)),"")</f>
        <v/>
      </c>
      <c r="S15" s="69"/>
      <c r="T15" s="1031"/>
      <c r="U15" s="1032"/>
      <c r="V15" s="470" t="str">
        <f>IFERROR(IF(AND('別紙様式3-2（４・５月）'!O17="",O15&lt;&gt;""),P15,P15*VLOOKUP(AF15,【参考】数式用4!$EY$3:$GF$106,MATCH(N15,【参考】数式用4!$EY$2:$GF$2,0))),"")</f>
        <v/>
      </c>
      <c r="W15" s="46"/>
      <c r="X15" s="68"/>
      <c r="Y15" s="999" t="str">
        <f>IFERROR(IF(OR('別紙様式3-2（４・５月）'!Z17="ベア加算",'別紙様式3-2（４・５月）'!R17=""),"",W15*VLOOKUP(N15,【参考】数式用!$AD$2:$AH$27,MATCH(O15,【参考】数式用!$K$4:$N$4,0)+1,0)),"")</f>
        <v/>
      </c>
      <c r="Z15" s="1000"/>
      <c r="AA15" s="69"/>
      <c r="AB15" s="70"/>
      <c r="AC15" s="472" t="str">
        <f>IFERROR(IF(AND('別紙様式3-2（４・５月）'!O17="",W15&lt;&gt;"",W15&lt;&gt;"―"),X15,X15*VLOOKUP(AG15,【参考】数式用4!$EY$3:$GF$106,MATCH(N15,【参考】数式用4!$EY$2:$GF$2,0))),"")</f>
        <v/>
      </c>
      <c r="AD15" s="474" t="str">
        <f t="shared" ref="AD15:AD78" si="0">IF(OR(O15="新加算Ⅰ",O15="新加算Ⅱ",O15="新加算Ⅴ（１）",O15="新加算Ⅴ（２）",O15="新加算Ⅴ（３）",O15="新加算Ⅴ（４）",O15="新加算Ⅴ（５）",O15="新加算Ⅴ（６）",O15="新加算Ⅴ（７）",O15="新加算Ⅴ（９）",O15="新加算Ⅴ（10）",O15="新加算Ⅴ（12）"),1,"")</f>
        <v/>
      </c>
      <c r="AE15" s="467" t="str">
        <f t="shared" ref="AE15:AE78" si="1">IF(OR(W15="新加算Ⅰ",W15="新加算Ⅱ"),1,"")</f>
        <v/>
      </c>
      <c r="AF15" s="466" t="str">
        <f>IF(O15="","",'別紙様式3-2（４・５月）'!O17&amp;'別紙様式3-2（４・５月）'!P17&amp;'別紙様式3-2（４・５月）'!Q17&amp;"から"&amp;O15)</f>
        <v/>
      </c>
      <c r="AG15" s="375" t="str">
        <f>IF(OR(W15="",W15="―"),"",'別紙様式3-2（４・５月）'!O17&amp;'別紙様式3-2（４・５月）'!P17&amp;'別紙様式3-2（４・５月）'!Q17&amp;"から"&amp;W15)</f>
        <v/>
      </c>
    </row>
    <row r="16" spans="1:33" ht="25" customHeight="1">
      <c r="A16" s="376">
        <v>3</v>
      </c>
      <c r="B16" s="913" t="str">
        <f>IF(基本情報入力シート!C55="","",基本情報入力シート!C55)</f>
        <v/>
      </c>
      <c r="C16" s="914"/>
      <c r="D16" s="914"/>
      <c r="E16" s="914"/>
      <c r="F16" s="914"/>
      <c r="G16" s="914"/>
      <c r="H16" s="914"/>
      <c r="I16" s="915"/>
      <c r="J16" s="360" t="str">
        <f>IF(基本情報入力シート!M55="","",基本情報入力シート!M55)</f>
        <v/>
      </c>
      <c r="K16" s="361" t="str">
        <f>IF(基本情報入力シート!R55="","",基本情報入力シート!R55)</f>
        <v/>
      </c>
      <c r="L16" s="361" t="str">
        <f>IF(基本情報入力シート!W55="","",基本情報入力シート!W55)</f>
        <v/>
      </c>
      <c r="M16" s="362" t="str">
        <f>IF(基本情報入力シート!X55="","",基本情報入力シート!X55)</f>
        <v/>
      </c>
      <c r="N16" s="363" t="str">
        <f>IF(基本情報入力シート!Y55="","",基本情報入力シート!Y55)</f>
        <v/>
      </c>
      <c r="O16" s="45"/>
      <c r="P16" s="1029"/>
      <c r="Q16" s="1030"/>
      <c r="R16" s="472" t="str">
        <f>IFERROR(IF(OR('別紙様式3-2（４・５月）'!Z18="ベア加算",'別紙様式3-2（４・５月）'!R18=""),"",P16*VLOOKUP(N16,【参考】数式用!$AD$2:$AH$37,MATCH(O16,【参考】数式用!$K$4:$N$4,0)+1,0)),"")</f>
        <v/>
      </c>
      <c r="S16" s="69"/>
      <c r="T16" s="1031"/>
      <c r="U16" s="1032"/>
      <c r="V16" s="470" t="str">
        <f>IFERROR(IF(AND('別紙様式3-2（４・５月）'!O18="",O16&lt;&gt;""),P16,P16*VLOOKUP(AF16,【参考】数式用4!$EY$3:$GF$106,MATCH(N16,【参考】数式用4!$EY$2:$GF$2,0))),"")</f>
        <v/>
      </c>
      <c r="W16" s="46"/>
      <c r="X16" s="68"/>
      <c r="Y16" s="999" t="str">
        <f>IFERROR(IF(OR('別紙様式3-2（４・５月）'!Z18="ベア加算",'別紙様式3-2（４・５月）'!R18=""),"",W16*VLOOKUP(N16,【参考】数式用!$AD$2:$AH$27,MATCH(O16,【参考】数式用!$K$4:$N$4,0)+1,0)),"")</f>
        <v/>
      </c>
      <c r="Z16" s="1000"/>
      <c r="AA16" s="69"/>
      <c r="AB16" s="70"/>
      <c r="AC16" s="472" t="str">
        <f>IFERROR(IF(AND('別紙様式3-2（４・５月）'!O18="",W16&lt;&gt;"",W16&lt;&gt;"―"),X16,X16*VLOOKUP(AG16,【参考】数式用4!$EY$3:$GF$106,MATCH(N16,【参考】数式用4!$EY$2:$GF$2,0))),"")</f>
        <v/>
      </c>
      <c r="AD16" s="465" t="str">
        <f t="shared" si="0"/>
        <v/>
      </c>
      <c r="AE16" s="467" t="str">
        <f t="shared" si="1"/>
        <v/>
      </c>
      <c r="AF16" s="466" t="str">
        <f>IF(O16="","",'別紙様式3-2（４・５月）'!O18&amp;'別紙様式3-2（４・５月）'!P18&amp;'別紙様式3-2（４・５月）'!Q18&amp;"から"&amp;O16)</f>
        <v/>
      </c>
      <c r="AG16" s="375" t="str">
        <f>IF(OR(W16="",W16="―"),"",'別紙様式3-2（４・５月）'!O18&amp;'別紙様式3-2（４・５月）'!P18&amp;'別紙様式3-2（４・５月）'!Q18&amp;"から"&amp;W16)</f>
        <v/>
      </c>
    </row>
    <row r="17" spans="1:41" ht="25" customHeight="1">
      <c r="A17" s="376">
        <v>4</v>
      </c>
      <c r="B17" s="913" t="str">
        <f>IF(基本情報入力シート!C56="","",基本情報入力シート!C56)</f>
        <v/>
      </c>
      <c r="C17" s="914"/>
      <c r="D17" s="914"/>
      <c r="E17" s="914"/>
      <c r="F17" s="914"/>
      <c r="G17" s="914"/>
      <c r="H17" s="914"/>
      <c r="I17" s="915"/>
      <c r="J17" s="360" t="str">
        <f>IF(基本情報入力シート!M56="","",基本情報入力シート!M56)</f>
        <v/>
      </c>
      <c r="K17" s="361" t="str">
        <f>IF(基本情報入力シート!R56="","",基本情報入力シート!R56)</f>
        <v/>
      </c>
      <c r="L17" s="361" t="str">
        <f>IF(基本情報入力シート!W56="","",基本情報入力シート!W56)</f>
        <v/>
      </c>
      <c r="M17" s="362" t="str">
        <f>IF(基本情報入力シート!X56="","",基本情報入力シート!X56)</f>
        <v/>
      </c>
      <c r="N17" s="363" t="str">
        <f>IF(基本情報入力シート!Y56="","",基本情報入力シート!Y56)</f>
        <v/>
      </c>
      <c r="O17" s="45"/>
      <c r="P17" s="1029"/>
      <c r="Q17" s="1030"/>
      <c r="R17" s="472" t="str">
        <f>IFERROR(IF(OR('別紙様式3-2（４・５月）'!Z19="ベア加算",'別紙様式3-2（４・５月）'!R19=""),"",P17*VLOOKUP(N17,【参考】数式用!$AD$2:$AH$37,MATCH(O17,【参考】数式用!$K$4:$N$4,0)+1,0)),"")</f>
        <v/>
      </c>
      <c r="S17" s="69"/>
      <c r="T17" s="1031"/>
      <c r="U17" s="1032"/>
      <c r="V17" s="470" t="str">
        <f>IFERROR(IF(AND('別紙様式3-2（４・５月）'!O19="",O17&lt;&gt;""),P17,P17*VLOOKUP(AF17,【参考】数式用4!$EY$3:$GF$106,MATCH(N17,【参考】数式用4!$EY$2:$GF$2,0))),"")</f>
        <v/>
      </c>
      <c r="W17" s="46"/>
      <c r="X17" s="68"/>
      <c r="Y17" s="999" t="str">
        <f>IFERROR(IF(OR('別紙様式3-2（４・５月）'!Z19="ベア加算",'別紙様式3-2（４・５月）'!R19=""),"",W17*VLOOKUP(N17,【参考】数式用!$AD$2:$AH$27,MATCH(O17,【参考】数式用!$K$4:$N$4,0)+1,0)),"")</f>
        <v/>
      </c>
      <c r="Z17" s="1000"/>
      <c r="AA17" s="69"/>
      <c r="AB17" s="70"/>
      <c r="AC17" s="472" t="str">
        <f>IFERROR(IF(AND('別紙様式3-2（４・５月）'!O19="",W17&lt;&gt;"",W17&lt;&gt;"―"),X17,X17*VLOOKUP(AG17,【参考】数式用4!$EY$3:$GF$106,MATCH(N17,【参考】数式用4!$EY$2:$GF$2,0))),"")</f>
        <v/>
      </c>
      <c r="AD17" s="465" t="str">
        <f t="shared" si="0"/>
        <v/>
      </c>
      <c r="AE17" s="467" t="str">
        <f t="shared" si="1"/>
        <v/>
      </c>
      <c r="AF17" s="375" t="str">
        <f>IF(O17="","",'別紙様式3-2（４・５月）'!O19&amp;'別紙様式3-2（４・５月）'!P19&amp;'別紙様式3-2（４・５月）'!Q19&amp;"から"&amp;O17)</f>
        <v/>
      </c>
      <c r="AG17" s="375" t="str">
        <f>IF(OR(W17="",W17="―"),"",'別紙様式3-2（４・５月）'!O19&amp;'別紙様式3-2（４・５月）'!P19&amp;'別紙様式3-2（４・５月）'!Q19&amp;"から"&amp;W17)</f>
        <v/>
      </c>
    </row>
    <row r="18" spans="1:41" ht="25" customHeight="1">
      <c r="A18" s="376">
        <v>5</v>
      </c>
      <c r="B18" s="913" t="str">
        <f>IF(基本情報入力シート!C57="","",基本情報入力シート!C57)</f>
        <v/>
      </c>
      <c r="C18" s="914"/>
      <c r="D18" s="914"/>
      <c r="E18" s="914"/>
      <c r="F18" s="914"/>
      <c r="G18" s="914"/>
      <c r="H18" s="914"/>
      <c r="I18" s="915"/>
      <c r="J18" s="360" t="str">
        <f>IF(基本情報入力シート!M57="","",基本情報入力シート!M57)</f>
        <v/>
      </c>
      <c r="K18" s="361" t="str">
        <f>IF(基本情報入力シート!R57="","",基本情報入力シート!R57)</f>
        <v/>
      </c>
      <c r="L18" s="361" t="str">
        <f>IF(基本情報入力シート!W57="","",基本情報入力シート!W57)</f>
        <v/>
      </c>
      <c r="M18" s="362" t="str">
        <f>IF(基本情報入力シート!X57="","",基本情報入力シート!X57)</f>
        <v/>
      </c>
      <c r="N18" s="363" t="str">
        <f>IF(基本情報入力シート!Y57="","",基本情報入力シート!Y57)</f>
        <v/>
      </c>
      <c r="O18" s="45"/>
      <c r="P18" s="1029"/>
      <c r="Q18" s="1030"/>
      <c r="R18" s="472" t="str">
        <f>IFERROR(IF(OR('別紙様式3-2（４・５月）'!Z20="ベア加算",'別紙様式3-2（４・５月）'!R20=""),"",P18*VLOOKUP(N18,【参考】数式用!$AD$2:$AH$37,MATCH(O18,【参考】数式用!$K$4:$N$4,0)+1,0)),"")</f>
        <v/>
      </c>
      <c r="S18" s="69"/>
      <c r="T18" s="1031"/>
      <c r="U18" s="1032"/>
      <c r="V18" s="470" t="str">
        <f>IFERROR(IF(AND('別紙様式3-2（４・５月）'!O20="",O18&lt;&gt;""),P18,P18*VLOOKUP(AF18,【参考】数式用4!$EY$3:$GF$106,MATCH(N18,【参考】数式用4!$EY$2:$GF$2,0))),"")</f>
        <v/>
      </c>
      <c r="W18" s="46"/>
      <c r="X18" s="68"/>
      <c r="Y18" s="999" t="str">
        <f>IFERROR(IF(OR('別紙様式3-2（４・５月）'!Z20="ベア加算",'別紙様式3-2（４・５月）'!R20=""),"",W18*VLOOKUP(N18,【参考】数式用!$AD$2:$AH$27,MATCH(O18,【参考】数式用!$K$4:$N$4,0)+1,0)),"")</f>
        <v/>
      </c>
      <c r="Z18" s="1000"/>
      <c r="AA18" s="69"/>
      <c r="AB18" s="70"/>
      <c r="AC18" s="472" t="str">
        <f>IFERROR(IF(AND('別紙様式3-2（４・５月）'!O20="",W18&lt;&gt;"",W18&lt;&gt;"―"),X18,X18*VLOOKUP(AG18,【参考】数式用4!$EY$3:$GF$106,MATCH(N18,【参考】数式用4!$EY$2:$GF$2,0))),"")</f>
        <v/>
      </c>
      <c r="AD18" s="465" t="str">
        <f t="shared" si="0"/>
        <v/>
      </c>
      <c r="AE18" s="467" t="str">
        <f t="shared" si="1"/>
        <v/>
      </c>
      <c r="AF18" s="375" t="str">
        <f>IF(O18="","",'別紙様式3-2（４・５月）'!O20&amp;'別紙様式3-2（４・５月）'!P20&amp;'別紙様式3-2（４・５月）'!Q20&amp;"から"&amp;O18)</f>
        <v/>
      </c>
      <c r="AG18" s="375" t="str">
        <f>IF(OR(W18="",W18="―"),"",'別紙様式3-2（４・５月）'!O20&amp;'別紙様式3-2（４・５月）'!P20&amp;'別紙様式3-2（４・５月）'!Q20&amp;"から"&amp;W18)</f>
        <v/>
      </c>
    </row>
    <row r="19" spans="1:41" ht="25" customHeight="1">
      <c r="A19" s="376">
        <v>6</v>
      </c>
      <c r="B19" s="913" t="str">
        <f>IF(基本情報入力シート!C58="","",基本情報入力シート!C58)</f>
        <v/>
      </c>
      <c r="C19" s="914"/>
      <c r="D19" s="914"/>
      <c r="E19" s="914"/>
      <c r="F19" s="914"/>
      <c r="G19" s="914"/>
      <c r="H19" s="914"/>
      <c r="I19" s="915"/>
      <c r="J19" s="360" t="str">
        <f>IF(基本情報入力シート!M58="","",基本情報入力シート!M58)</f>
        <v/>
      </c>
      <c r="K19" s="361" t="str">
        <f>IF(基本情報入力シート!R58="","",基本情報入力シート!R58)</f>
        <v/>
      </c>
      <c r="L19" s="361" t="str">
        <f>IF(基本情報入力シート!W58="","",基本情報入力シート!W58)</f>
        <v/>
      </c>
      <c r="M19" s="362" t="str">
        <f>IF(基本情報入力シート!X58="","",基本情報入力シート!X58)</f>
        <v/>
      </c>
      <c r="N19" s="363" t="str">
        <f>IF(基本情報入力シート!Y58="","",基本情報入力シート!Y58)</f>
        <v/>
      </c>
      <c r="O19" s="45"/>
      <c r="P19" s="1029"/>
      <c r="Q19" s="1030"/>
      <c r="R19" s="472" t="str">
        <f>IFERROR(IF(OR('別紙様式3-2（４・５月）'!Z21="ベア加算",'別紙様式3-2（４・５月）'!R21=""),"",P19*VLOOKUP(N19,【参考】数式用!$AD$2:$AH$37,MATCH(O19,【参考】数式用!$K$4:$N$4,0)+1,0)),"")</f>
        <v/>
      </c>
      <c r="S19" s="69"/>
      <c r="T19" s="1031"/>
      <c r="U19" s="1032"/>
      <c r="V19" s="470" t="str">
        <f>IFERROR(IF(AND('別紙様式3-2（４・５月）'!O21="",O19&lt;&gt;""),P19,P19*VLOOKUP(AF19,【参考】数式用4!$EY$3:$GF$106,MATCH(N19,【参考】数式用4!$EY$2:$GF$2,0))),"")</f>
        <v/>
      </c>
      <c r="W19" s="46"/>
      <c r="X19" s="68"/>
      <c r="Y19" s="999" t="str">
        <f>IFERROR(IF(OR('別紙様式3-2（４・５月）'!Z21="ベア加算",'別紙様式3-2（４・５月）'!R21=""),"",W19*VLOOKUP(N19,【参考】数式用!$AD$2:$AH$27,MATCH(O19,【参考】数式用!$K$4:$N$4,0)+1,0)),"")</f>
        <v/>
      </c>
      <c r="Z19" s="1000"/>
      <c r="AA19" s="69"/>
      <c r="AB19" s="70"/>
      <c r="AC19" s="472" t="str">
        <f>IFERROR(IF(AND('別紙様式3-2（４・５月）'!O21="",W19&lt;&gt;"",W19&lt;&gt;"―"),X19,X19*VLOOKUP(AG19,【参考】数式用4!$EY$3:$GF$106,MATCH(N19,【参考】数式用4!$EY$2:$GF$2,0))),"")</f>
        <v/>
      </c>
      <c r="AD19" s="465" t="str">
        <f t="shared" si="0"/>
        <v/>
      </c>
      <c r="AE19" s="467" t="str">
        <f t="shared" si="1"/>
        <v/>
      </c>
      <c r="AF19" s="375" t="str">
        <f>IF(O19="","",'別紙様式3-2（４・５月）'!O21&amp;'別紙様式3-2（４・５月）'!P21&amp;'別紙様式3-2（４・５月）'!Q21&amp;"から"&amp;O19)</f>
        <v/>
      </c>
      <c r="AG19" s="375" t="str">
        <f>IF(OR(W19="",W19="―"),"",'別紙様式3-2（４・５月）'!O21&amp;'別紙様式3-2（４・５月）'!P21&amp;'別紙様式3-2（４・５月）'!Q21&amp;"から"&amp;W19)</f>
        <v/>
      </c>
    </row>
    <row r="20" spans="1:41" ht="25" customHeight="1">
      <c r="A20" s="376">
        <v>7</v>
      </c>
      <c r="B20" s="913" t="str">
        <f>IF(基本情報入力シート!C59="","",基本情報入力シート!C59)</f>
        <v/>
      </c>
      <c r="C20" s="914"/>
      <c r="D20" s="914"/>
      <c r="E20" s="914"/>
      <c r="F20" s="914"/>
      <c r="G20" s="914"/>
      <c r="H20" s="914"/>
      <c r="I20" s="915"/>
      <c r="J20" s="360" t="str">
        <f>IF(基本情報入力シート!M59="","",基本情報入力シート!M59)</f>
        <v/>
      </c>
      <c r="K20" s="361" t="str">
        <f>IF(基本情報入力シート!R59="","",基本情報入力シート!R59)</f>
        <v/>
      </c>
      <c r="L20" s="361" t="str">
        <f>IF(基本情報入力シート!W59="","",基本情報入力シート!W59)</f>
        <v/>
      </c>
      <c r="M20" s="362" t="str">
        <f>IF(基本情報入力シート!X59="","",基本情報入力シート!X59)</f>
        <v/>
      </c>
      <c r="N20" s="363" t="str">
        <f>IF(基本情報入力シート!Y59="","",基本情報入力シート!Y59)</f>
        <v/>
      </c>
      <c r="O20" s="45"/>
      <c r="P20" s="1029"/>
      <c r="Q20" s="1030"/>
      <c r="R20" s="472" t="str">
        <f>IFERROR(IF(OR('別紙様式3-2（４・５月）'!Z22="ベア加算",'別紙様式3-2（４・５月）'!R22=""),"",P20*VLOOKUP(N20,【参考】数式用!$AD$2:$AH$37,MATCH(O20,【参考】数式用!$K$4:$N$4,0)+1,0)),"")</f>
        <v/>
      </c>
      <c r="S20" s="69"/>
      <c r="T20" s="1031"/>
      <c r="U20" s="1032"/>
      <c r="V20" s="470" t="str">
        <f>IFERROR(IF(AND('別紙様式3-2（４・５月）'!O22="",O20&lt;&gt;""),P20,P20*VLOOKUP(AF20,【参考】数式用4!$EY$3:$GF$106,MATCH(N20,【参考】数式用4!$EY$2:$GF$2,0))),"")</f>
        <v/>
      </c>
      <c r="W20" s="46"/>
      <c r="X20" s="68"/>
      <c r="Y20" s="999" t="str">
        <f>IFERROR(IF(OR('別紙様式3-2（４・５月）'!Z22="ベア加算",'別紙様式3-2（４・５月）'!R22=""),"",W20*VLOOKUP(N20,【参考】数式用!$AD$2:$AH$27,MATCH(O20,【参考】数式用!$K$4:$N$4,0)+1,0)),"")</f>
        <v/>
      </c>
      <c r="Z20" s="1000"/>
      <c r="AA20" s="69"/>
      <c r="AB20" s="70"/>
      <c r="AC20" s="472" t="str">
        <f>IFERROR(IF(AND('別紙様式3-2（４・５月）'!O22="",W20&lt;&gt;"",W20&lt;&gt;"―"),X20,X20*VLOOKUP(AG20,【参考】数式用4!$EY$3:$GF$106,MATCH(N20,【参考】数式用4!$EY$2:$GF$2,0))),"")</f>
        <v/>
      </c>
      <c r="AD20" s="465" t="str">
        <f t="shared" si="0"/>
        <v/>
      </c>
      <c r="AE20" s="467" t="str">
        <f t="shared" si="1"/>
        <v/>
      </c>
      <c r="AF20" s="375" t="str">
        <f>IF(O20="","",'別紙様式3-2（４・５月）'!O22&amp;'別紙様式3-2（４・５月）'!P22&amp;'別紙様式3-2（４・５月）'!Q22&amp;"から"&amp;O20)</f>
        <v/>
      </c>
      <c r="AG20" s="375" t="str">
        <f>IF(OR(W20="",W20="―"),"",'別紙様式3-2（４・５月）'!O22&amp;'別紙様式3-2（４・５月）'!P22&amp;'別紙様式3-2（４・５月）'!Q22&amp;"から"&amp;W20)</f>
        <v/>
      </c>
    </row>
    <row r="21" spans="1:41" ht="25" customHeight="1">
      <c r="A21" s="376">
        <v>8</v>
      </c>
      <c r="B21" s="913" t="str">
        <f>IF(基本情報入力シート!C60="","",基本情報入力シート!C60)</f>
        <v/>
      </c>
      <c r="C21" s="914"/>
      <c r="D21" s="914"/>
      <c r="E21" s="914"/>
      <c r="F21" s="914"/>
      <c r="G21" s="914"/>
      <c r="H21" s="914"/>
      <c r="I21" s="915"/>
      <c r="J21" s="360" t="str">
        <f>IF(基本情報入力シート!M60="","",基本情報入力シート!M60)</f>
        <v/>
      </c>
      <c r="K21" s="361" t="str">
        <f>IF(基本情報入力シート!R60="","",基本情報入力シート!R60)</f>
        <v/>
      </c>
      <c r="L21" s="361" t="str">
        <f>IF(基本情報入力シート!W60="","",基本情報入力シート!W60)</f>
        <v/>
      </c>
      <c r="M21" s="362" t="str">
        <f>IF(基本情報入力シート!X60="","",基本情報入力シート!X60)</f>
        <v/>
      </c>
      <c r="N21" s="363" t="str">
        <f>IF(基本情報入力シート!Y60="","",基本情報入力シート!Y60)</f>
        <v/>
      </c>
      <c r="O21" s="45"/>
      <c r="P21" s="1029"/>
      <c r="Q21" s="1030"/>
      <c r="R21" s="472" t="str">
        <f>IFERROR(IF(OR('別紙様式3-2（４・５月）'!Z23="ベア加算",'別紙様式3-2（４・５月）'!R23=""),"",P21*VLOOKUP(N21,【参考】数式用!$AD$2:$AH$37,MATCH(O21,【参考】数式用!$K$4:$N$4,0)+1,0)),"")</f>
        <v/>
      </c>
      <c r="S21" s="69"/>
      <c r="T21" s="1031"/>
      <c r="U21" s="1032"/>
      <c r="V21" s="470" t="str">
        <f>IFERROR(IF(AND('別紙様式3-2（４・５月）'!O23="",O21&lt;&gt;""),P21,P21*VLOOKUP(AF21,【参考】数式用4!$EY$3:$GF$106,MATCH(N21,【参考】数式用4!$EY$2:$GF$2,0))),"")</f>
        <v/>
      </c>
      <c r="W21" s="46"/>
      <c r="X21" s="68"/>
      <c r="Y21" s="999" t="str">
        <f>IFERROR(IF(OR('別紙様式3-2（４・５月）'!Z23="ベア加算",'別紙様式3-2（４・５月）'!R23=""),"",W21*VLOOKUP(N21,【参考】数式用!$AD$2:$AH$27,MATCH(O21,【参考】数式用!$K$4:$N$4,0)+1,0)),"")</f>
        <v/>
      </c>
      <c r="Z21" s="1000"/>
      <c r="AA21" s="69"/>
      <c r="AB21" s="70"/>
      <c r="AC21" s="472" t="str">
        <f>IFERROR(IF(AND('別紙様式3-2（４・５月）'!O23="",W21&lt;&gt;"",W21&lt;&gt;"―"),X21,X21*VLOOKUP(AG21,【参考】数式用4!$EY$3:$GF$106,MATCH(N21,【参考】数式用4!$EY$2:$GF$2,0))),"")</f>
        <v/>
      </c>
      <c r="AD21" s="465" t="str">
        <f t="shared" si="0"/>
        <v/>
      </c>
      <c r="AE21" s="467" t="str">
        <f t="shared" si="1"/>
        <v/>
      </c>
      <c r="AF21" s="375" t="str">
        <f>IF(O21="","",'別紙様式3-2（４・５月）'!O23&amp;'別紙様式3-2（４・５月）'!P23&amp;'別紙様式3-2（４・５月）'!Q23&amp;"から"&amp;O21)</f>
        <v/>
      </c>
      <c r="AG21" s="375" t="str">
        <f>IF(OR(W21="",W21="―"),"",'別紙様式3-2（４・５月）'!O23&amp;'別紙様式3-2（４・５月）'!P23&amp;'別紙様式3-2（４・５月）'!Q23&amp;"から"&amp;W21)</f>
        <v/>
      </c>
    </row>
    <row r="22" spans="1:41" ht="25" customHeight="1">
      <c r="A22" s="376">
        <v>9</v>
      </c>
      <c r="B22" s="913" t="str">
        <f>IF(基本情報入力シート!C61="","",基本情報入力シート!C61)</f>
        <v/>
      </c>
      <c r="C22" s="914"/>
      <c r="D22" s="914"/>
      <c r="E22" s="914"/>
      <c r="F22" s="914"/>
      <c r="G22" s="914"/>
      <c r="H22" s="914"/>
      <c r="I22" s="915"/>
      <c r="J22" s="360" t="str">
        <f>IF(基本情報入力シート!M61="","",基本情報入力シート!M61)</f>
        <v/>
      </c>
      <c r="K22" s="361" t="str">
        <f>IF(基本情報入力シート!R61="","",基本情報入力シート!R61)</f>
        <v/>
      </c>
      <c r="L22" s="361" t="str">
        <f>IF(基本情報入力シート!W61="","",基本情報入力シート!W61)</f>
        <v/>
      </c>
      <c r="M22" s="362" t="str">
        <f>IF(基本情報入力シート!X61="","",基本情報入力シート!X61)</f>
        <v/>
      </c>
      <c r="N22" s="363" t="str">
        <f>IF(基本情報入力シート!Y61="","",基本情報入力シート!Y61)</f>
        <v/>
      </c>
      <c r="O22" s="45"/>
      <c r="P22" s="1029"/>
      <c r="Q22" s="1030"/>
      <c r="R22" s="472" t="str">
        <f>IFERROR(IF(OR('別紙様式3-2（４・５月）'!Z24="ベア加算",'別紙様式3-2（４・５月）'!R24=""),"",P22*VLOOKUP(N22,【参考】数式用!$AD$2:$AH$37,MATCH(O22,【参考】数式用!$K$4:$N$4,0)+1,0)),"")</f>
        <v/>
      </c>
      <c r="S22" s="69"/>
      <c r="T22" s="1031"/>
      <c r="U22" s="1032"/>
      <c r="V22" s="470" t="str">
        <f>IFERROR(IF(AND('別紙様式3-2（４・５月）'!O24="",O22&lt;&gt;""),P22,P22*VLOOKUP(AF22,【参考】数式用4!$EY$3:$GF$106,MATCH(N22,【参考】数式用4!$EY$2:$GF$2,0))),"")</f>
        <v/>
      </c>
      <c r="W22" s="46"/>
      <c r="X22" s="68"/>
      <c r="Y22" s="999" t="str">
        <f>IFERROR(IF(OR('別紙様式3-2（４・５月）'!Z24="ベア加算",'別紙様式3-2（４・５月）'!R24=""),"",W22*VLOOKUP(N22,【参考】数式用!$AD$2:$AH$27,MATCH(O22,【参考】数式用!$K$4:$N$4,0)+1,0)),"")</f>
        <v/>
      </c>
      <c r="Z22" s="1000"/>
      <c r="AA22" s="69"/>
      <c r="AB22" s="70"/>
      <c r="AC22" s="472" t="str">
        <f>IFERROR(IF(AND('別紙様式3-2（４・５月）'!O24="",W22&lt;&gt;"",W22&lt;&gt;"―"),X22,X22*VLOOKUP(AG22,【参考】数式用4!$EY$3:$GF$106,MATCH(N22,【参考】数式用4!$EY$2:$GF$2,0))),"")</f>
        <v/>
      </c>
      <c r="AD22" s="465" t="str">
        <f t="shared" si="0"/>
        <v/>
      </c>
      <c r="AE22" s="467" t="str">
        <f t="shared" si="1"/>
        <v/>
      </c>
      <c r="AF22" s="375" t="str">
        <f>IF(O22="","",'別紙様式3-2（４・５月）'!O24&amp;'別紙様式3-2（４・５月）'!P24&amp;'別紙様式3-2（４・５月）'!Q24&amp;"から"&amp;O22)</f>
        <v/>
      </c>
      <c r="AG22" s="375" t="str">
        <f>IF(OR(W22="",W22="―"),"",'別紙様式3-2（４・５月）'!O24&amp;'別紙様式3-2（４・５月）'!P24&amp;'別紙様式3-2（４・５月）'!Q24&amp;"から"&amp;W22)</f>
        <v/>
      </c>
    </row>
    <row r="23" spans="1:41" ht="25" customHeight="1">
      <c r="A23" s="376">
        <v>10</v>
      </c>
      <c r="B23" s="913" t="str">
        <f>IF(基本情報入力シート!C62="","",基本情報入力シート!C62)</f>
        <v/>
      </c>
      <c r="C23" s="914"/>
      <c r="D23" s="914"/>
      <c r="E23" s="914"/>
      <c r="F23" s="914"/>
      <c r="G23" s="914"/>
      <c r="H23" s="914"/>
      <c r="I23" s="915"/>
      <c r="J23" s="360" t="str">
        <f>IF(基本情報入力シート!M62="","",基本情報入力シート!M62)</f>
        <v/>
      </c>
      <c r="K23" s="361" t="str">
        <f>IF(基本情報入力シート!R62="","",基本情報入力シート!R62)</f>
        <v/>
      </c>
      <c r="L23" s="361" t="str">
        <f>IF(基本情報入力シート!W62="","",基本情報入力シート!W62)</f>
        <v/>
      </c>
      <c r="M23" s="362" t="str">
        <f>IF(基本情報入力シート!X62="","",基本情報入力シート!X62)</f>
        <v/>
      </c>
      <c r="N23" s="363" t="str">
        <f>IF(基本情報入力シート!Y62="","",基本情報入力シート!Y62)</f>
        <v/>
      </c>
      <c r="O23" s="45"/>
      <c r="P23" s="1029"/>
      <c r="Q23" s="1030"/>
      <c r="R23" s="472" t="str">
        <f>IFERROR(IF(OR('別紙様式3-2（４・５月）'!Z25="ベア加算",'別紙様式3-2（４・５月）'!R25=""),"",P23*VLOOKUP(N23,【参考】数式用!$AD$2:$AH$37,MATCH(O23,【参考】数式用!$K$4:$N$4,0)+1,0)),"")</f>
        <v/>
      </c>
      <c r="S23" s="69"/>
      <c r="T23" s="1031"/>
      <c r="U23" s="1032"/>
      <c r="V23" s="470" t="str">
        <f>IFERROR(IF(AND('別紙様式3-2（４・５月）'!O25="",O23&lt;&gt;""),P23,P23*VLOOKUP(AF23,【参考】数式用4!$EY$3:$GF$106,MATCH(N23,【参考】数式用4!$EY$2:$GF$2,0))),"")</f>
        <v/>
      </c>
      <c r="W23" s="46"/>
      <c r="X23" s="68"/>
      <c r="Y23" s="999" t="str">
        <f>IFERROR(IF(OR('別紙様式3-2（４・５月）'!Z25="ベア加算",'別紙様式3-2（４・５月）'!R25=""),"",W23*VLOOKUP(N23,【参考】数式用!$AD$2:$AH$27,MATCH(O23,【参考】数式用!$K$4:$N$4,0)+1,0)),"")</f>
        <v/>
      </c>
      <c r="Z23" s="1000"/>
      <c r="AA23" s="69"/>
      <c r="AB23" s="70"/>
      <c r="AC23" s="472" t="str">
        <f>IFERROR(IF(AND('別紙様式3-2（４・５月）'!O25="",W23&lt;&gt;"",W23&lt;&gt;"―"),X23,X23*VLOOKUP(AG23,【参考】数式用4!$EY$3:$GF$106,MATCH(N23,【参考】数式用4!$EY$2:$GF$2,0))),"")</f>
        <v/>
      </c>
      <c r="AD23" s="465" t="str">
        <f t="shared" si="0"/>
        <v/>
      </c>
      <c r="AE23" s="467" t="str">
        <f t="shared" si="1"/>
        <v/>
      </c>
      <c r="AF23" s="375" t="str">
        <f>IF(O23="","",'別紙様式3-2（４・５月）'!O25&amp;'別紙様式3-2（４・５月）'!P25&amp;'別紙様式3-2（４・５月）'!Q25&amp;"から"&amp;O23)</f>
        <v/>
      </c>
      <c r="AG23" s="375" t="str">
        <f>IF(OR(W23="",W23="―"),"",'別紙様式3-2（４・５月）'!O25&amp;'別紙様式3-2（４・５月）'!P25&amp;'別紙様式3-2（４・５月）'!Q25&amp;"から"&amp;W23)</f>
        <v/>
      </c>
    </row>
    <row r="24" spans="1:41" ht="25" customHeight="1">
      <c r="A24" s="376">
        <v>11</v>
      </c>
      <c r="B24" s="913" t="str">
        <f>IF(基本情報入力シート!C63="","",基本情報入力シート!C63)</f>
        <v/>
      </c>
      <c r="C24" s="914"/>
      <c r="D24" s="914"/>
      <c r="E24" s="914"/>
      <c r="F24" s="914"/>
      <c r="G24" s="914"/>
      <c r="H24" s="914"/>
      <c r="I24" s="915"/>
      <c r="J24" s="360" t="str">
        <f>IF(基本情報入力シート!M63="","",基本情報入力シート!M63)</f>
        <v/>
      </c>
      <c r="K24" s="361" t="str">
        <f>IF(基本情報入力シート!R63="","",基本情報入力シート!R63)</f>
        <v/>
      </c>
      <c r="L24" s="361" t="str">
        <f>IF(基本情報入力シート!W63="","",基本情報入力シート!W63)</f>
        <v/>
      </c>
      <c r="M24" s="362" t="str">
        <f>IF(基本情報入力シート!X63="","",基本情報入力シート!X63)</f>
        <v/>
      </c>
      <c r="N24" s="363" t="str">
        <f>IF(基本情報入力シート!Y63="","",基本情報入力シート!Y63)</f>
        <v/>
      </c>
      <c r="O24" s="45"/>
      <c r="P24" s="1029"/>
      <c r="Q24" s="1030"/>
      <c r="R24" s="472" t="str">
        <f>IFERROR(IF(OR('別紙様式3-2（４・５月）'!Z26="ベア加算",'別紙様式3-2（４・５月）'!R26=""),"",P24*VLOOKUP(N24,【参考】数式用!$AD$2:$AH$37,MATCH(O24,【参考】数式用!$K$4:$N$4,0)+1,0)),"")</f>
        <v/>
      </c>
      <c r="S24" s="69"/>
      <c r="T24" s="1031"/>
      <c r="U24" s="1032"/>
      <c r="V24" s="470" t="str">
        <f>IFERROR(IF(AND('別紙様式3-2（４・５月）'!O26="",O24&lt;&gt;""),P24,P24*VLOOKUP(AF24,【参考】数式用4!$EY$3:$GF$106,MATCH(N24,【参考】数式用4!$EY$2:$GF$2,0))),"")</f>
        <v/>
      </c>
      <c r="W24" s="46"/>
      <c r="X24" s="68"/>
      <c r="Y24" s="999" t="str">
        <f>IFERROR(IF(OR('別紙様式3-2（４・５月）'!Z26="ベア加算",'別紙様式3-2（４・５月）'!R26=""),"",W24*VLOOKUP(N24,【参考】数式用!$AD$2:$AH$27,MATCH(O24,【参考】数式用!$K$4:$N$4,0)+1,0)),"")</f>
        <v/>
      </c>
      <c r="Z24" s="1000"/>
      <c r="AA24" s="69"/>
      <c r="AB24" s="70"/>
      <c r="AC24" s="472" t="str">
        <f>IFERROR(IF(AND('別紙様式3-2（４・５月）'!O26="",W24&lt;&gt;"",W24&lt;&gt;"―"),X24,X24*VLOOKUP(AG24,【参考】数式用4!$EY$3:$GF$106,MATCH(N24,【参考】数式用4!$EY$2:$GF$2,0))),"")</f>
        <v/>
      </c>
      <c r="AD24" s="465" t="str">
        <f t="shared" si="0"/>
        <v/>
      </c>
      <c r="AE24" s="467" t="str">
        <f t="shared" si="1"/>
        <v/>
      </c>
      <c r="AF24" s="375" t="str">
        <f>IF(O24="","",'別紙様式3-2（４・５月）'!O26&amp;'別紙様式3-2（４・５月）'!P26&amp;'別紙様式3-2（４・５月）'!Q26&amp;"から"&amp;O24)</f>
        <v/>
      </c>
      <c r="AG24" s="375" t="str">
        <f>IF(OR(W24="",W24="―"),"",'別紙様式3-2（４・５月）'!O26&amp;'別紙様式3-2（４・５月）'!P26&amp;'別紙様式3-2（４・５月）'!Q26&amp;"から"&amp;W24)</f>
        <v/>
      </c>
    </row>
    <row r="25" spans="1:41" ht="25" customHeight="1">
      <c r="A25" s="376">
        <v>12</v>
      </c>
      <c r="B25" s="913" t="str">
        <f>IF(基本情報入力シート!C64="","",基本情報入力シート!C64)</f>
        <v/>
      </c>
      <c r="C25" s="914"/>
      <c r="D25" s="914"/>
      <c r="E25" s="914"/>
      <c r="F25" s="914"/>
      <c r="G25" s="914"/>
      <c r="H25" s="914"/>
      <c r="I25" s="915"/>
      <c r="J25" s="360" t="str">
        <f>IF(基本情報入力シート!M64="","",基本情報入力シート!M64)</f>
        <v/>
      </c>
      <c r="K25" s="361" t="str">
        <f>IF(基本情報入力シート!R64="","",基本情報入力シート!R64)</f>
        <v/>
      </c>
      <c r="L25" s="361" t="str">
        <f>IF(基本情報入力シート!W64="","",基本情報入力シート!W64)</f>
        <v/>
      </c>
      <c r="M25" s="362" t="str">
        <f>IF(基本情報入力シート!X64="","",基本情報入力シート!X64)</f>
        <v/>
      </c>
      <c r="N25" s="363" t="str">
        <f>IF(基本情報入力シート!Y64="","",基本情報入力シート!Y64)</f>
        <v/>
      </c>
      <c r="O25" s="45"/>
      <c r="P25" s="1029"/>
      <c r="Q25" s="1030"/>
      <c r="R25" s="472" t="str">
        <f>IFERROR(IF(OR('別紙様式3-2（４・５月）'!Z27="ベア加算",'別紙様式3-2（４・５月）'!R27=""),"",P25*VLOOKUP(N25,【参考】数式用!$AD$2:$AH$37,MATCH(O25,【参考】数式用!$K$4:$N$4,0)+1,0)),"")</f>
        <v/>
      </c>
      <c r="S25" s="69"/>
      <c r="T25" s="1031"/>
      <c r="U25" s="1032"/>
      <c r="V25" s="470" t="str">
        <f>IFERROR(IF(AND('別紙様式3-2（４・５月）'!O27="",O25&lt;&gt;""),P25,P25*VLOOKUP(AF25,【参考】数式用4!$EY$3:$GF$106,MATCH(N25,【参考】数式用4!$EY$2:$GF$2,0))),"")</f>
        <v/>
      </c>
      <c r="W25" s="46"/>
      <c r="X25" s="68"/>
      <c r="Y25" s="999" t="str">
        <f>IFERROR(IF(OR('別紙様式3-2（４・５月）'!Z27="ベア加算",'別紙様式3-2（４・５月）'!R27=""),"",W25*VLOOKUP(N25,【参考】数式用!$AD$2:$AH$27,MATCH(O25,【参考】数式用!$K$4:$N$4,0)+1,0)),"")</f>
        <v/>
      </c>
      <c r="Z25" s="1000"/>
      <c r="AA25" s="69"/>
      <c r="AB25" s="70"/>
      <c r="AC25" s="472" t="str">
        <f>IFERROR(IF(AND('別紙様式3-2（４・５月）'!O27="",W25&lt;&gt;"",W25&lt;&gt;"―"),X25,X25*VLOOKUP(AG25,【参考】数式用4!$EY$3:$GF$106,MATCH(N25,【参考】数式用4!$EY$2:$GF$2,0))),"")</f>
        <v/>
      </c>
      <c r="AD25" s="465" t="str">
        <f t="shared" si="0"/>
        <v/>
      </c>
      <c r="AE25" s="467" t="str">
        <f t="shared" si="1"/>
        <v/>
      </c>
      <c r="AF25" s="375" t="str">
        <f>IF(O25="","",'別紙様式3-2（４・５月）'!O27&amp;'別紙様式3-2（４・５月）'!P27&amp;'別紙様式3-2（４・５月）'!Q27&amp;"から"&amp;O25)</f>
        <v/>
      </c>
      <c r="AG25" s="375" t="str">
        <f>IF(OR(W25="",W25="―"),"",'別紙様式3-2（４・５月）'!O27&amp;'別紙様式3-2（４・５月）'!P27&amp;'別紙様式3-2（４・５月）'!Q27&amp;"から"&amp;W25)</f>
        <v/>
      </c>
    </row>
    <row r="26" spans="1:41" ht="25" customHeight="1">
      <c r="A26" s="376">
        <v>13</v>
      </c>
      <c r="B26" s="913" t="str">
        <f>IF(基本情報入力シート!C65="","",基本情報入力シート!C65)</f>
        <v/>
      </c>
      <c r="C26" s="914"/>
      <c r="D26" s="914"/>
      <c r="E26" s="914"/>
      <c r="F26" s="914"/>
      <c r="G26" s="914"/>
      <c r="H26" s="914"/>
      <c r="I26" s="915"/>
      <c r="J26" s="360" t="str">
        <f>IF(基本情報入力シート!M65="","",基本情報入力シート!M65)</f>
        <v/>
      </c>
      <c r="K26" s="361" t="str">
        <f>IF(基本情報入力シート!R65="","",基本情報入力シート!R65)</f>
        <v/>
      </c>
      <c r="L26" s="361" t="str">
        <f>IF(基本情報入力シート!W65="","",基本情報入力シート!W65)</f>
        <v/>
      </c>
      <c r="M26" s="362" t="str">
        <f>IF(基本情報入力シート!X65="","",基本情報入力シート!X65)</f>
        <v/>
      </c>
      <c r="N26" s="363" t="str">
        <f>IF(基本情報入力シート!Y65="","",基本情報入力シート!Y65)</f>
        <v/>
      </c>
      <c r="O26" s="45"/>
      <c r="P26" s="1029"/>
      <c r="Q26" s="1030"/>
      <c r="R26" s="472" t="str">
        <f>IFERROR(IF(OR('別紙様式3-2（４・５月）'!Z28="ベア加算",'別紙様式3-2（４・５月）'!R28=""),"",P26*VLOOKUP(N26,【参考】数式用!$AD$2:$AH$37,MATCH(O26,【参考】数式用!$K$4:$N$4,0)+1,0)),"")</f>
        <v/>
      </c>
      <c r="S26" s="69"/>
      <c r="T26" s="1031"/>
      <c r="U26" s="1032"/>
      <c r="V26" s="470" t="str">
        <f>IFERROR(IF(AND('別紙様式3-2（４・５月）'!O28="",O26&lt;&gt;""),P26,P26*VLOOKUP(AF26,【参考】数式用4!$EY$3:$GF$106,MATCH(N26,【参考】数式用4!$EY$2:$GF$2,0))),"")</f>
        <v/>
      </c>
      <c r="W26" s="46"/>
      <c r="X26" s="68"/>
      <c r="Y26" s="999" t="str">
        <f>IFERROR(IF(OR('別紙様式3-2（４・５月）'!Z28="ベア加算",'別紙様式3-2（４・５月）'!R28=""),"",W26*VLOOKUP(N26,【参考】数式用!$AD$2:$AH$27,MATCH(O26,【参考】数式用!$K$4:$N$4,0)+1,0)),"")</f>
        <v/>
      </c>
      <c r="Z26" s="1000"/>
      <c r="AA26" s="69"/>
      <c r="AB26" s="70"/>
      <c r="AC26" s="472" t="str">
        <f>IFERROR(IF(AND('別紙様式3-2（４・５月）'!O28="",W26&lt;&gt;"",W26&lt;&gt;"―"),X26,X26*VLOOKUP(AG26,【参考】数式用4!$EY$3:$GF$106,MATCH(N26,【参考】数式用4!$EY$2:$GF$2,0))),"")</f>
        <v/>
      </c>
      <c r="AD26" s="465" t="str">
        <f t="shared" si="0"/>
        <v/>
      </c>
      <c r="AE26" s="467" t="str">
        <f t="shared" si="1"/>
        <v/>
      </c>
      <c r="AF26" s="375" t="str">
        <f>IF(O26="","",'別紙様式3-2（４・５月）'!O28&amp;'別紙様式3-2（４・５月）'!P28&amp;'別紙様式3-2（４・５月）'!Q28&amp;"から"&amp;O26)</f>
        <v/>
      </c>
      <c r="AG26" s="375" t="str">
        <f>IF(OR(W26="",W26="―"),"",'別紙様式3-2（４・５月）'!O28&amp;'別紙様式3-2（４・５月）'!P28&amp;'別紙様式3-2（４・５月）'!Q28&amp;"から"&amp;W26)</f>
        <v/>
      </c>
    </row>
    <row r="27" spans="1:41" ht="25" customHeight="1">
      <c r="A27" s="376">
        <v>14</v>
      </c>
      <c r="B27" s="913" t="str">
        <f>IF(基本情報入力シート!C66="","",基本情報入力シート!C66)</f>
        <v/>
      </c>
      <c r="C27" s="914"/>
      <c r="D27" s="914"/>
      <c r="E27" s="914"/>
      <c r="F27" s="914"/>
      <c r="G27" s="914"/>
      <c r="H27" s="914"/>
      <c r="I27" s="915"/>
      <c r="J27" s="360" t="str">
        <f>IF(基本情報入力シート!M66="","",基本情報入力シート!M66)</f>
        <v/>
      </c>
      <c r="K27" s="361" t="str">
        <f>IF(基本情報入力シート!R66="","",基本情報入力シート!R66)</f>
        <v/>
      </c>
      <c r="L27" s="361" t="str">
        <f>IF(基本情報入力シート!W66="","",基本情報入力シート!W66)</f>
        <v/>
      </c>
      <c r="M27" s="362" t="str">
        <f>IF(基本情報入力シート!X66="","",基本情報入力シート!X66)</f>
        <v/>
      </c>
      <c r="N27" s="363" t="str">
        <f>IF(基本情報入力シート!Y66="","",基本情報入力シート!Y66)</f>
        <v/>
      </c>
      <c r="O27" s="45"/>
      <c r="P27" s="1029"/>
      <c r="Q27" s="1030"/>
      <c r="R27" s="472" t="str">
        <f>IFERROR(IF(OR('別紙様式3-2（４・５月）'!Z29="ベア加算",'別紙様式3-2（４・５月）'!R29=""),"",P27*VLOOKUP(N27,【参考】数式用!$AD$2:$AH$37,MATCH(O27,【参考】数式用!$K$4:$N$4,0)+1,0)),"")</f>
        <v/>
      </c>
      <c r="S27" s="69"/>
      <c r="T27" s="1031"/>
      <c r="U27" s="1032"/>
      <c r="V27" s="470" t="str">
        <f>IFERROR(IF(AND('別紙様式3-2（４・５月）'!O29="",O27&lt;&gt;""),P27,P27*VLOOKUP(AF27,【参考】数式用4!$EY$3:$GF$106,MATCH(N27,【参考】数式用4!$EY$2:$GF$2,0))),"")</f>
        <v/>
      </c>
      <c r="W27" s="46"/>
      <c r="X27" s="68"/>
      <c r="Y27" s="999" t="str">
        <f>IFERROR(IF(OR('別紙様式3-2（４・５月）'!Z29="ベア加算",'別紙様式3-2（４・５月）'!R29=""),"",W27*VLOOKUP(N27,【参考】数式用!$AD$2:$AH$27,MATCH(O27,【参考】数式用!$K$4:$N$4,0)+1,0)),"")</f>
        <v/>
      </c>
      <c r="Z27" s="1000"/>
      <c r="AA27" s="69"/>
      <c r="AB27" s="70"/>
      <c r="AC27" s="472" t="str">
        <f>IFERROR(IF(AND('別紙様式3-2（４・５月）'!O29="",W27&lt;&gt;"",W27&lt;&gt;"―"),X27,X27*VLOOKUP(AG27,【参考】数式用4!$EY$3:$GF$106,MATCH(N27,【参考】数式用4!$EY$2:$GF$2,0))),"")</f>
        <v/>
      </c>
      <c r="AD27" s="465" t="str">
        <f t="shared" si="0"/>
        <v/>
      </c>
      <c r="AE27" s="467" t="str">
        <f t="shared" si="1"/>
        <v/>
      </c>
      <c r="AF27" s="375" t="str">
        <f>IF(O27="","",'別紙様式3-2（４・５月）'!O29&amp;'別紙様式3-2（４・５月）'!P29&amp;'別紙様式3-2（４・５月）'!Q29&amp;"から"&amp;O27)</f>
        <v/>
      </c>
      <c r="AG27" s="375" t="str">
        <f>IF(OR(W27="",W27="―"),"",'別紙様式3-2（４・５月）'!O29&amp;'別紙様式3-2（４・５月）'!P29&amp;'別紙様式3-2（４・５月）'!Q29&amp;"から"&amp;W27)</f>
        <v/>
      </c>
    </row>
    <row r="28" spans="1:41" ht="25" customHeight="1">
      <c r="A28" s="376">
        <v>15</v>
      </c>
      <c r="B28" s="913" t="str">
        <f>IF(基本情報入力シート!C67="","",基本情報入力シート!C67)</f>
        <v/>
      </c>
      <c r="C28" s="914"/>
      <c r="D28" s="914"/>
      <c r="E28" s="914"/>
      <c r="F28" s="914"/>
      <c r="G28" s="914"/>
      <c r="H28" s="914"/>
      <c r="I28" s="915"/>
      <c r="J28" s="360" t="str">
        <f>IF(基本情報入力シート!M67="","",基本情報入力シート!M67)</f>
        <v/>
      </c>
      <c r="K28" s="361" t="str">
        <f>IF(基本情報入力シート!R67="","",基本情報入力シート!R67)</f>
        <v/>
      </c>
      <c r="L28" s="361" t="str">
        <f>IF(基本情報入力シート!W67="","",基本情報入力シート!W67)</f>
        <v/>
      </c>
      <c r="M28" s="362" t="str">
        <f>IF(基本情報入力シート!X67="","",基本情報入力シート!X67)</f>
        <v/>
      </c>
      <c r="N28" s="363" t="str">
        <f>IF(基本情報入力シート!Y67="","",基本情報入力シート!Y67)</f>
        <v/>
      </c>
      <c r="O28" s="45"/>
      <c r="P28" s="1029"/>
      <c r="Q28" s="1030"/>
      <c r="R28" s="472" t="str">
        <f>IFERROR(IF(OR('別紙様式3-2（４・５月）'!Z30="ベア加算",'別紙様式3-2（４・５月）'!R30=""),"",P28*VLOOKUP(N28,【参考】数式用!$AD$2:$AH$37,MATCH(O28,【参考】数式用!$K$4:$N$4,0)+1,0)),"")</f>
        <v/>
      </c>
      <c r="S28" s="69"/>
      <c r="T28" s="1031"/>
      <c r="U28" s="1032"/>
      <c r="V28" s="470" t="str">
        <f>IFERROR(IF(AND('別紙様式3-2（４・５月）'!O30="",O28&lt;&gt;""),P28,P28*VLOOKUP(AF28,【参考】数式用4!$EY$3:$GF$106,MATCH(N28,【参考】数式用4!$EY$2:$GF$2,0))),"")</f>
        <v/>
      </c>
      <c r="W28" s="46"/>
      <c r="X28" s="68"/>
      <c r="Y28" s="999" t="str">
        <f>IFERROR(IF(OR('別紙様式3-2（４・５月）'!Z30="ベア加算",'別紙様式3-2（４・５月）'!R30=""),"",W28*VLOOKUP(N28,【参考】数式用!$AD$2:$AH$27,MATCH(O28,【参考】数式用!$K$4:$N$4,0)+1,0)),"")</f>
        <v/>
      </c>
      <c r="Z28" s="1000"/>
      <c r="AA28" s="69"/>
      <c r="AB28" s="70"/>
      <c r="AC28" s="472" t="str">
        <f>IFERROR(IF(AND('別紙様式3-2（４・５月）'!O30="",W28&lt;&gt;"",W28&lt;&gt;"―"),X28,X28*VLOOKUP(AG28,【参考】数式用4!$EY$3:$GF$106,MATCH(N28,【参考】数式用4!$EY$2:$GF$2,0))),"")</f>
        <v/>
      </c>
      <c r="AD28" s="465" t="str">
        <f t="shared" si="0"/>
        <v/>
      </c>
      <c r="AE28" s="467" t="str">
        <f t="shared" si="1"/>
        <v/>
      </c>
      <c r="AF28" s="375" t="str">
        <f>IF(O28="","",'別紙様式3-2（４・５月）'!O30&amp;'別紙様式3-2（４・５月）'!P30&amp;'別紙様式3-2（４・５月）'!Q30&amp;"から"&amp;O28)</f>
        <v/>
      </c>
      <c r="AG28" s="375" t="str">
        <f>IF(OR(W28="",W28="―"),"",'別紙様式3-2（４・５月）'!O30&amp;'別紙様式3-2（４・５月）'!P30&amp;'別紙様式3-2（４・５月）'!Q30&amp;"から"&amp;W28)</f>
        <v/>
      </c>
    </row>
    <row r="29" spans="1:41" ht="25" customHeight="1">
      <c r="A29" s="376">
        <v>16</v>
      </c>
      <c r="B29" s="913" t="str">
        <f>IF(基本情報入力シート!C68="","",基本情報入力シート!C68)</f>
        <v/>
      </c>
      <c r="C29" s="914"/>
      <c r="D29" s="914"/>
      <c r="E29" s="914"/>
      <c r="F29" s="914"/>
      <c r="G29" s="914"/>
      <c r="H29" s="914"/>
      <c r="I29" s="915"/>
      <c r="J29" s="361" t="str">
        <f>IF(基本情報入力シート!M68="","",基本情報入力シート!M68)</f>
        <v/>
      </c>
      <c r="K29" s="361" t="str">
        <f>IF(基本情報入力シート!R68="","",基本情報入力シート!R68)</f>
        <v/>
      </c>
      <c r="L29" s="361" t="str">
        <f>IF(基本情報入力シート!W68="","",基本情報入力シート!W68)</f>
        <v/>
      </c>
      <c r="M29" s="377" t="str">
        <f>IF(基本情報入力シート!X68="","",基本情報入力シート!X68)</f>
        <v/>
      </c>
      <c r="N29" s="383" t="str">
        <f>IF(基本情報入力シート!Y68="","",基本情報入力シート!Y68)</f>
        <v/>
      </c>
      <c r="O29" s="384"/>
      <c r="P29" s="1029"/>
      <c r="Q29" s="1030"/>
      <c r="R29" s="472" t="str">
        <f>IFERROR(IF(OR('別紙様式3-2（４・５月）'!Z31="ベア加算",'別紙様式3-2（４・５月）'!R31=""),"",P29*VLOOKUP(N29,【参考】数式用!$AD$2:$AH$37,MATCH(O29,【参考】数式用!$K$4:$N$4,0)+1,0)),"")</f>
        <v/>
      </c>
      <c r="S29" s="69"/>
      <c r="T29" s="1029"/>
      <c r="U29" s="1030"/>
      <c r="V29" s="470" t="str">
        <f>IFERROR(IF(AND('別紙様式3-2（４・５月）'!O31="",O29&lt;&gt;""),P29,P29*VLOOKUP(AF29,【参考】数式用4!$EY$3:$GF$106,MATCH(N29,【参考】数式用4!$EY$2:$GF$2,0))),"")</f>
        <v/>
      </c>
      <c r="W29" s="47"/>
      <c r="X29" s="68"/>
      <c r="Y29" s="999" t="str">
        <f>IFERROR(IF(OR('別紙様式3-2（４・５月）'!Z31="ベア加算",'別紙様式3-2（４・５月）'!R31=""),"",W29*VLOOKUP(N29,【参考】数式用!$AD$2:$AH$27,MATCH(O29,【参考】数式用!$K$4:$N$4,0)+1,0)),"")</f>
        <v/>
      </c>
      <c r="Z29" s="1000"/>
      <c r="AA29" s="69"/>
      <c r="AB29" s="68"/>
      <c r="AC29" s="472" t="str">
        <f>IFERROR(IF(AND('別紙様式3-2（４・５月）'!O31="",W29&lt;&gt;"",W29&lt;&gt;"―"),X29,X29*VLOOKUP(AG29,【参考】数式用4!$EY$3:$GF$106,MATCH(N29,【参考】数式用4!$EY$2:$GF$2,0))),"")</f>
        <v/>
      </c>
      <c r="AD29" s="465" t="str">
        <f t="shared" si="0"/>
        <v/>
      </c>
      <c r="AE29" s="467" t="str">
        <f t="shared" si="1"/>
        <v/>
      </c>
      <c r="AF29" s="375" t="str">
        <f>IF(O29="","",'別紙様式3-2（４・５月）'!O31&amp;'別紙様式3-2（４・５月）'!P31&amp;'別紙様式3-2（４・５月）'!Q31&amp;"から"&amp;O29)</f>
        <v/>
      </c>
      <c r="AG29" s="375" t="str">
        <f>IF(OR(W29="",W29="―"),"",'別紙様式3-2（４・５月）'!O31&amp;'別紙様式3-2（４・５月）'!P31&amp;'別紙様式3-2（４・５月）'!Q31&amp;"から"&amp;W29)</f>
        <v/>
      </c>
    </row>
    <row r="30" spans="1:41" customFormat="1" ht="25" customHeight="1">
      <c r="A30" s="376">
        <v>17</v>
      </c>
      <c r="B30" s="913" t="str">
        <f>IF(基本情報入力シート!C69="","",基本情報入力シート!C69)</f>
        <v/>
      </c>
      <c r="C30" s="914"/>
      <c r="D30" s="914"/>
      <c r="E30" s="914"/>
      <c r="F30" s="914"/>
      <c r="G30" s="914"/>
      <c r="H30" s="914"/>
      <c r="I30" s="915"/>
      <c r="J30" s="360" t="str">
        <f>IF(基本情報入力シート!M69="","",基本情報入力シート!M69)</f>
        <v/>
      </c>
      <c r="K30" s="361" t="str">
        <f>IF(基本情報入力シート!R69="","",基本情報入力シート!R69)</f>
        <v/>
      </c>
      <c r="L30" s="361" t="str">
        <f>IF(基本情報入力シート!W69="","",基本情報入力シート!W69)</f>
        <v/>
      </c>
      <c r="M30" s="362" t="str">
        <f>IF(基本情報入力シート!X69="","",基本情報入力シート!X69)</f>
        <v/>
      </c>
      <c r="N30" s="363" t="str">
        <f>IF(基本情報入力シート!Y69="","",基本情報入力シート!Y69)</f>
        <v/>
      </c>
      <c r="O30" s="45"/>
      <c r="P30" s="1029"/>
      <c r="Q30" s="1030"/>
      <c r="R30" s="472" t="str">
        <f>IFERROR(IF(OR('別紙様式3-2（４・５月）'!Z32="ベア加算",'別紙様式3-2（４・５月）'!R32=""),"",P30*VLOOKUP(N30,【参考】数式用!$AD$2:$AH$37,MATCH(O30,【参考】数式用!$K$4:$N$4,0)+1,0)),"")</f>
        <v/>
      </c>
      <c r="S30" s="69"/>
      <c r="T30" s="1031"/>
      <c r="U30" s="1032"/>
      <c r="V30" s="470" t="str">
        <f>IFERROR(IF(AND('別紙様式3-2（４・５月）'!O32="",O30&lt;&gt;""),P30,P30*VLOOKUP(AF30,【参考】数式用4!$EY$3:$GF$106,MATCH(N30,【参考】数式用4!$EY$2:$GF$2,0))),"")</f>
        <v/>
      </c>
      <c r="W30" s="46"/>
      <c r="X30" s="68"/>
      <c r="Y30" s="999" t="str">
        <f>IFERROR(IF(OR('別紙様式3-2（４・５月）'!Z32="ベア加算",'別紙様式3-2（４・５月）'!R32=""),"",W30*VLOOKUP(N30,【参考】数式用!$AD$2:$AH$27,MATCH(O30,【参考】数式用!$K$4:$N$4,0)+1,0)),"")</f>
        <v/>
      </c>
      <c r="Z30" s="1000"/>
      <c r="AA30" s="69"/>
      <c r="AB30" s="70"/>
      <c r="AC30" s="472" t="str">
        <f>IFERROR(IF(AND('別紙様式3-2（４・５月）'!O32="",W30&lt;&gt;"",W30&lt;&gt;"―"),X30,X30*VLOOKUP(AG30,【参考】数式用4!$EY$3:$GF$106,MATCH(N30,【参考】数式用4!$EY$2:$GF$2,0))),"")</f>
        <v/>
      </c>
      <c r="AD30" s="465" t="str">
        <f t="shared" si="0"/>
        <v/>
      </c>
      <c r="AE30" s="467" t="str">
        <f t="shared" si="1"/>
        <v/>
      </c>
      <c r="AF30" s="375" t="str">
        <f>IF(O30="","",'別紙様式3-2（４・５月）'!O32&amp;'別紙様式3-2（４・５月）'!P32&amp;'別紙様式3-2（４・５月）'!Q32&amp;"から"&amp;O30)</f>
        <v/>
      </c>
      <c r="AG30" s="375" t="str">
        <f>IF(OR(W30="",W30="―"),"",'別紙様式3-2（４・５月）'!O32&amp;'別紙様式3-2（４・５月）'!P32&amp;'別紙様式3-2（４・５月）'!Q32&amp;"から"&amp;W30)</f>
        <v/>
      </c>
      <c r="AH30" s="332"/>
      <c r="AI30" s="332"/>
      <c r="AJ30" s="332"/>
      <c r="AK30" s="332"/>
      <c r="AL30" s="332"/>
      <c r="AM30" s="332"/>
      <c r="AN30" s="332"/>
      <c r="AO30" s="332"/>
    </row>
    <row r="31" spans="1:41" customFormat="1" ht="25" customHeight="1">
      <c r="A31" s="376">
        <v>18</v>
      </c>
      <c r="B31" s="913" t="str">
        <f>IF(基本情報入力シート!C70="","",基本情報入力シート!C70)</f>
        <v/>
      </c>
      <c r="C31" s="914"/>
      <c r="D31" s="914"/>
      <c r="E31" s="914"/>
      <c r="F31" s="914"/>
      <c r="G31" s="914"/>
      <c r="H31" s="914"/>
      <c r="I31" s="915"/>
      <c r="J31" s="360" t="str">
        <f>IF(基本情報入力シート!M70="","",基本情報入力シート!M70)</f>
        <v/>
      </c>
      <c r="K31" s="361" t="str">
        <f>IF(基本情報入力シート!R70="","",基本情報入力シート!R70)</f>
        <v/>
      </c>
      <c r="L31" s="361" t="str">
        <f>IF(基本情報入力シート!W70="","",基本情報入力シート!W70)</f>
        <v/>
      </c>
      <c r="M31" s="362" t="str">
        <f>IF(基本情報入力シート!X70="","",基本情報入力シート!X70)</f>
        <v/>
      </c>
      <c r="N31" s="363" t="str">
        <f>IF(基本情報入力シート!Y70="","",基本情報入力シート!Y70)</f>
        <v/>
      </c>
      <c r="O31" s="45"/>
      <c r="P31" s="1029"/>
      <c r="Q31" s="1030"/>
      <c r="R31" s="472" t="str">
        <f>IFERROR(IF(OR('別紙様式3-2（４・５月）'!Z33="ベア加算",'別紙様式3-2（４・５月）'!R33=""),"",P31*VLOOKUP(N31,【参考】数式用!$AD$2:$AH$37,MATCH(O31,【参考】数式用!$K$4:$N$4,0)+1,0)),"")</f>
        <v/>
      </c>
      <c r="S31" s="69"/>
      <c r="T31" s="1031"/>
      <c r="U31" s="1032"/>
      <c r="V31" s="470" t="str">
        <f>IFERROR(IF(AND('別紙様式3-2（４・５月）'!O33="",O31&lt;&gt;""),P31,P31*VLOOKUP(AF31,【参考】数式用4!$EY$3:$GF$106,MATCH(N31,【参考】数式用4!$EY$2:$GF$2,0))),"")</f>
        <v/>
      </c>
      <c r="W31" s="46"/>
      <c r="X31" s="68"/>
      <c r="Y31" s="999" t="str">
        <f>IFERROR(IF(OR('別紙様式3-2（４・５月）'!Z33="ベア加算",'別紙様式3-2（４・５月）'!R33=""),"",W31*VLOOKUP(N31,【参考】数式用!$AD$2:$AH$27,MATCH(O31,【参考】数式用!$K$4:$N$4,0)+1,0)),"")</f>
        <v/>
      </c>
      <c r="Z31" s="1000"/>
      <c r="AA31" s="69"/>
      <c r="AB31" s="70"/>
      <c r="AC31" s="472" t="str">
        <f>IFERROR(IF(AND('別紙様式3-2（４・５月）'!O33="",W31&lt;&gt;"",W31&lt;&gt;"―"),X31,X31*VLOOKUP(AG31,【参考】数式用4!$EY$3:$GF$106,MATCH(N31,【参考】数式用4!$EY$2:$GF$2,0))),"")</f>
        <v/>
      </c>
      <c r="AD31" s="465" t="str">
        <f t="shared" si="0"/>
        <v/>
      </c>
      <c r="AE31" s="467" t="str">
        <f t="shared" si="1"/>
        <v/>
      </c>
      <c r="AF31" s="375" t="str">
        <f>IF(O31="","",'別紙様式3-2（４・５月）'!O33&amp;'別紙様式3-2（４・５月）'!P33&amp;'別紙様式3-2（４・５月）'!Q33&amp;"から"&amp;O31)</f>
        <v/>
      </c>
      <c r="AG31" s="375" t="str">
        <f>IF(OR(W31="",W31="―"),"",'別紙様式3-2（４・５月）'!O33&amp;'別紙様式3-2（４・５月）'!P33&amp;'別紙様式3-2（４・５月）'!Q33&amp;"から"&amp;W31)</f>
        <v/>
      </c>
      <c r="AH31" s="332"/>
      <c r="AI31" s="332"/>
      <c r="AJ31" s="332"/>
      <c r="AK31" s="332"/>
      <c r="AL31" s="332"/>
      <c r="AM31" s="332"/>
      <c r="AN31" s="332"/>
      <c r="AO31" s="332"/>
    </row>
    <row r="32" spans="1:41" customFormat="1" ht="25" customHeight="1">
      <c r="A32" s="376">
        <v>19</v>
      </c>
      <c r="B32" s="913" t="str">
        <f>IF(基本情報入力シート!C71="","",基本情報入力シート!C71)</f>
        <v/>
      </c>
      <c r="C32" s="914"/>
      <c r="D32" s="914"/>
      <c r="E32" s="914"/>
      <c r="F32" s="914"/>
      <c r="G32" s="914"/>
      <c r="H32" s="914"/>
      <c r="I32" s="915"/>
      <c r="J32" s="360" t="str">
        <f>IF(基本情報入力シート!M71="","",基本情報入力シート!M71)</f>
        <v/>
      </c>
      <c r="K32" s="361" t="str">
        <f>IF(基本情報入力シート!R71="","",基本情報入力シート!R71)</f>
        <v/>
      </c>
      <c r="L32" s="361" t="str">
        <f>IF(基本情報入力シート!W71="","",基本情報入力シート!W71)</f>
        <v/>
      </c>
      <c r="M32" s="362" t="str">
        <f>IF(基本情報入力シート!X71="","",基本情報入力シート!X71)</f>
        <v/>
      </c>
      <c r="N32" s="363" t="str">
        <f>IF(基本情報入力シート!Y71="","",基本情報入力シート!Y71)</f>
        <v/>
      </c>
      <c r="O32" s="45"/>
      <c r="P32" s="1029"/>
      <c r="Q32" s="1030"/>
      <c r="R32" s="472" t="str">
        <f>IFERROR(IF(OR('別紙様式3-2（４・５月）'!Z34="ベア加算",'別紙様式3-2（４・５月）'!R34=""),"",P32*VLOOKUP(N32,【参考】数式用!$AD$2:$AH$37,MATCH(O32,【参考】数式用!$K$4:$N$4,0)+1,0)),"")</f>
        <v/>
      </c>
      <c r="S32" s="69"/>
      <c r="T32" s="1031"/>
      <c r="U32" s="1032"/>
      <c r="V32" s="470" t="str">
        <f>IFERROR(IF(AND('別紙様式3-2（４・５月）'!O34="",O32&lt;&gt;""),P32,P32*VLOOKUP(AF32,【参考】数式用4!$EY$3:$GF$106,MATCH(N32,【参考】数式用4!$EY$2:$GF$2,0))),"")</f>
        <v/>
      </c>
      <c r="W32" s="46"/>
      <c r="X32" s="68"/>
      <c r="Y32" s="999" t="str">
        <f>IFERROR(IF(OR('別紙様式3-2（４・５月）'!Z34="ベア加算",'別紙様式3-2（４・５月）'!R34=""),"",W32*VLOOKUP(N32,【参考】数式用!$AD$2:$AH$27,MATCH(O32,【参考】数式用!$K$4:$N$4,0)+1,0)),"")</f>
        <v/>
      </c>
      <c r="Z32" s="1000"/>
      <c r="AA32" s="69"/>
      <c r="AB32" s="70"/>
      <c r="AC32" s="472" t="str">
        <f>IFERROR(IF(AND('別紙様式3-2（４・５月）'!O34="",W32&lt;&gt;"",W32&lt;&gt;"―"),X32,X32*VLOOKUP(AG32,【参考】数式用4!$EY$3:$GF$106,MATCH(N32,【参考】数式用4!$EY$2:$GF$2,0))),"")</f>
        <v/>
      </c>
      <c r="AD32" s="465" t="str">
        <f t="shared" si="0"/>
        <v/>
      </c>
      <c r="AE32" s="467" t="str">
        <f t="shared" si="1"/>
        <v/>
      </c>
      <c r="AF32" s="375" t="str">
        <f>IF(O32="","",'別紙様式3-2（４・５月）'!O34&amp;'別紙様式3-2（４・５月）'!P34&amp;'別紙様式3-2（４・５月）'!Q34&amp;"から"&amp;O32)</f>
        <v/>
      </c>
      <c r="AG32" s="375" t="str">
        <f>IF(OR(W32="",W32="―"),"",'別紙様式3-2（４・５月）'!O34&amp;'別紙様式3-2（４・５月）'!P34&amp;'別紙様式3-2（４・５月）'!Q34&amp;"から"&amp;W32)</f>
        <v/>
      </c>
      <c r="AH32" s="332"/>
      <c r="AI32" s="332"/>
      <c r="AJ32" s="332"/>
      <c r="AK32" s="332"/>
      <c r="AL32" s="332"/>
      <c r="AM32" s="332"/>
      <c r="AN32" s="332"/>
      <c r="AO32" s="332"/>
    </row>
    <row r="33" spans="1:41" customFormat="1" ht="25" customHeight="1">
      <c r="A33" s="376">
        <v>20</v>
      </c>
      <c r="B33" s="913" t="str">
        <f>IF(基本情報入力シート!C72="","",基本情報入力シート!C72)</f>
        <v/>
      </c>
      <c r="C33" s="914"/>
      <c r="D33" s="914"/>
      <c r="E33" s="914"/>
      <c r="F33" s="914"/>
      <c r="G33" s="914"/>
      <c r="H33" s="914"/>
      <c r="I33" s="915"/>
      <c r="J33" s="360" t="str">
        <f>IF(基本情報入力シート!M72="","",基本情報入力シート!M72)</f>
        <v/>
      </c>
      <c r="K33" s="361" t="str">
        <f>IF(基本情報入力シート!R72="","",基本情報入力シート!R72)</f>
        <v/>
      </c>
      <c r="L33" s="361" t="str">
        <f>IF(基本情報入力シート!W72="","",基本情報入力シート!W72)</f>
        <v/>
      </c>
      <c r="M33" s="362" t="str">
        <f>IF(基本情報入力シート!X72="","",基本情報入力シート!X72)</f>
        <v/>
      </c>
      <c r="N33" s="363" t="str">
        <f>IF(基本情報入力シート!Y72="","",基本情報入力シート!Y72)</f>
        <v/>
      </c>
      <c r="O33" s="45"/>
      <c r="P33" s="1029"/>
      <c r="Q33" s="1030"/>
      <c r="R33" s="472" t="str">
        <f>IFERROR(IF(OR('別紙様式3-2（４・５月）'!Z35="ベア加算",'別紙様式3-2（４・５月）'!R35=""),"",P33*VLOOKUP(N33,【参考】数式用!$AD$2:$AH$37,MATCH(O33,【参考】数式用!$K$4:$N$4,0)+1,0)),"")</f>
        <v/>
      </c>
      <c r="S33" s="69"/>
      <c r="T33" s="1031"/>
      <c r="U33" s="1032"/>
      <c r="V33" s="470" t="str">
        <f>IFERROR(IF(AND('別紙様式3-2（４・５月）'!O35="",O33&lt;&gt;""),P33,P33*VLOOKUP(AF33,【参考】数式用4!$EY$3:$GF$106,MATCH(N33,【参考】数式用4!$EY$2:$GF$2,0))),"")</f>
        <v/>
      </c>
      <c r="W33" s="46"/>
      <c r="X33" s="68"/>
      <c r="Y33" s="999" t="str">
        <f>IFERROR(IF(OR('別紙様式3-2（４・５月）'!Z35="ベア加算",'別紙様式3-2（４・５月）'!R35=""),"",W33*VLOOKUP(N33,【参考】数式用!$AD$2:$AH$27,MATCH(O33,【参考】数式用!$K$4:$N$4,0)+1,0)),"")</f>
        <v/>
      </c>
      <c r="Z33" s="1000"/>
      <c r="AA33" s="69"/>
      <c r="AB33" s="70"/>
      <c r="AC33" s="472" t="str">
        <f>IFERROR(IF(AND('別紙様式3-2（４・５月）'!O35="",W33&lt;&gt;"",W33&lt;&gt;"―"),X33,X33*VLOOKUP(AG33,【参考】数式用4!$EY$3:$GF$106,MATCH(N33,【参考】数式用4!$EY$2:$GF$2,0))),"")</f>
        <v/>
      </c>
      <c r="AD33" s="465" t="str">
        <f t="shared" si="0"/>
        <v/>
      </c>
      <c r="AE33" s="467" t="str">
        <f t="shared" si="1"/>
        <v/>
      </c>
      <c r="AF33" s="375" t="str">
        <f>IF(O33="","",'別紙様式3-2（４・５月）'!O35&amp;'別紙様式3-2（４・５月）'!P35&amp;'別紙様式3-2（４・５月）'!Q35&amp;"から"&amp;O33)</f>
        <v/>
      </c>
      <c r="AG33" s="375" t="str">
        <f>IF(OR(W33="",W33="―"),"",'別紙様式3-2（４・５月）'!O35&amp;'別紙様式3-2（４・５月）'!P35&amp;'別紙様式3-2（４・５月）'!Q35&amp;"から"&amp;W33)</f>
        <v/>
      </c>
      <c r="AH33" s="332"/>
      <c r="AI33" s="332"/>
      <c r="AJ33" s="332"/>
      <c r="AK33" s="332"/>
      <c r="AL33" s="332"/>
      <c r="AM33" s="332"/>
      <c r="AN33" s="332"/>
      <c r="AO33" s="332"/>
    </row>
    <row r="34" spans="1:41" customFormat="1" ht="25" customHeight="1">
      <c r="A34" s="376">
        <v>21</v>
      </c>
      <c r="B34" s="913" t="str">
        <f>IF(基本情報入力シート!C73="","",基本情報入力シート!C73)</f>
        <v/>
      </c>
      <c r="C34" s="914"/>
      <c r="D34" s="914"/>
      <c r="E34" s="914"/>
      <c r="F34" s="914"/>
      <c r="G34" s="914"/>
      <c r="H34" s="914"/>
      <c r="I34" s="915"/>
      <c r="J34" s="360" t="str">
        <f>IF(基本情報入力シート!M73="","",基本情報入力シート!M73)</f>
        <v/>
      </c>
      <c r="K34" s="361" t="str">
        <f>IF(基本情報入力シート!R73="","",基本情報入力シート!R73)</f>
        <v/>
      </c>
      <c r="L34" s="361" t="str">
        <f>IF(基本情報入力シート!W73="","",基本情報入力シート!W73)</f>
        <v/>
      </c>
      <c r="M34" s="362" t="str">
        <f>IF(基本情報入力シート!X73="","",基本情報入力シート!X73)</f>
        <v/>
      </c>
      <c r="N34" s="363" t="str">
        <f>IF(基本情報入力シート!Y73="","",基本情報入力シート!Y73)</f>
        <v/>
      </c>
      <c r="O34" s="45"/>
      <c r="P34" s="1029"/>
      <c r="Q34" s="1030"/>
      <c r="R34" s="472" t="str">
        <f>IFERROR(IF(OR('別紙様式3-2（４・５月）'!Z36="ベア加算",'別紙様式3-2（４・５月）'!R36=""),"",P34*VLOOKUP(N34,【参考】数式用!$AD$2:$AH$37,MATCH(O34,【参考】数式用!$K$4:$N$4,0)+1,0)),"")</f>
        <v/>
      </c>
      <c r="S34" s="69"/>
      <c r="T34" s="1031"/>
      <c r="U34" s="1032"/>
      <c r="V34" s="470" t="str">
        <f>IFERROR(IF(AND('別紙様式3-2（４・５月）'!O36="",O34&lt;&gt;""),P34,P34*VLOOKUP(AF34,【参考】数式用4!$EY$3:$GF$106,MATCH(N34,【参考】数式用4!$EY$2:$GF$2,0))),"")</f>
        <v/>
      </c>
      <c r="W34" s="46"/>
      <c r="X34" s="68"/>
      <c r="Y34" s="999" t="str">
        <f>IFERROR(IF(OR('別紙様式3-2（４・５月）'!Z36="ベア加算",'別紙様式3-2（４・５月）'!R36=""),"",W34*VLOOKUP(N34,【参考】数式用!$AD$2:$AH$27,MATCH(O34,【参考】数式用!$K$4:$N$4,0)+1,0)),"")</f>
        <v/>
      </c>
      <c r="Z34" s="1000"/>
      <c r="AA34" s="69"/>
      <c r="AB34" s="70"/>
      <c r="AC34" s="472" t="str">
        <f>IFERROR(IF(AND('別紙様式3-2（４・５月）'!O36="",W34&lt;&gt;"",W34&lt;&gt;"―"),X34,X34*VLOOKUP(AG34,【参考】数式用4!$EY$3:$GF$106,MATCH(N34,【参考】数式用4!$EY$2:$GF$2,0))),"")</f>
        <v/>
      </c>
      <c r="AD34" s="465" t="str">
        <f t="shared" si="0"/>
        <v/>
      </c>
      <c r="AE34" s="467" t="str">
        <f t="shared" si="1"/>
        <v/>
      </c>
      <c r="AF34" s="375" t="str">
        <f>IF(O34="","",'別紙様式3-2（４・５月）'!O36&amp;'別紙様式3-2（４・５月）'!P36&amp;'別紙様式3-2（４・５月）'!Q36&amp;"から"&amp;O34)</f>
        <v/>
      </c>
      <c r="AG34" s="375" t="str">
        <f>IF(OR(W34="",W34="―"),"",'別紙様式3-2（４・５月）'!O36&amp;'別紙様式3-2（４・５月）'!P36&amp;'別紙様式3-2（４・５月）'!Q36&amp;"から"&amp;W34)</f>
        <v/>
      </c>
      <c r="AH34" s="332"/>
      <c r="AI34" s="332"/>
      <c r="AJ34" s="332"/>
      <c r="AK34" s="332"/>
      <c r="AL34" s="332"/>
      <c r="AM34" s="332"/>
      <c r="AN34" s="332"/>
      <c r="AO34" s="332"/>
    </row>
    <row r="35" spans="1:41" customFormat="1" ht="25" customHeight="1">
      <c r="A35" s="376">
        <v>22</v>
      </c>
      <c r="B35" s="913" t="str">
        <f>IF(基本情報入力シート!C74="","",基本情報入力シート!C74)</f>
        <v/>
      </c>
      <c r="C35" s="914"/>
      <c r="D35" s="914"/>
      <c r="E35" s="914"/>
      <c r="F35" s="914"/>
      <c r="G35" s="914"/>
      <c r="H35" s="914"/>
      <c r="I35" s="915"/>
      <c r="J35" s="360" t="str">
        <f>IF(基本情報入力シート!M74="","",基本情報入力シート!M74)</f>
        <v/>
      </c>
      <c r="K35" s="361" t="str">
        <f>IF(基本情報入力シート!R74="","",基本情報入力シート!R74)</f>
        <v/>
      </c>
      <c r="L35" s="361" t="str">
        <f>IF(基本情報入力シート!W74="","",基本情報入力シート!W74)</f>
        <v/>
      </c>
      <c r="M35" s="362" t="str">
        <f>IF(基本情報入力シート!X74="","",基本情報入力シート!X74)</f>
        <v/>
      </c>
      <c r="N35" s="363" t="str">
        <f>IF(基本情報入力シート!Y74="","",基本情報入力シート!Y74)</f>
        <v/>
      </c>
      <c r="O35" s="45"/>
      <c r="P35" s="1029"/>
      <c r="Q35" s="1030"/>
      <c r="R35" s="472" t="str">
        <f>IFERROR(IF(OR('別紙様式3-2（４・５月）'!Z37="ベア加算",'別紙様式3-2（４・５月）'!R37=""),"",P35*VLOOKUP(N35,【参考】数式用!$AD$2:$AH$37,MATCH(O35,【参考】数式用!$K$4:$N$4,0)+1,0)),"")</f>
        <v/>
      </c>
      <c r="S35" s="69"/>
      <c r="T35" s="1031"/>
      <c r="U35" s="1032"/>
      <c r="V35" s="470" t="str">
        <f>IFERROR(IF(AND('別紙様式3-2（４・５月）'!O37="",O35&lt;&gt;""),P35,P35*VLOOKUP(AF35,【参考】数式用4!$EY$3:$GF$106,MATCH(N35,【参考】数式用4!$EY$2:$GF$2,0))),"")</f>
        <v/>
      </c>
      <c r="W35" s="46"/>
      <c r="X35" s="68"/>
      <c r="Y35" s="999" t="str">
        <f>IFERROR(IF(OR('別紙様式3-2（４・５月）'!Z37="ベア加算",'別紙様式3-2（４・５月）'!R37=""),"",W35*VLOOKUP(N35,【参考】数式用!$AD$2:$AH$27,MATCH(O35,【参考】数式用!$K$4:$N$4,0)+1,0)),"")</f>
        <v/>
      </c>
      <c r="Z35" s="1000"/>
      <c r="AA35" s="69"/>
      <c r="AB35" s="70"/>
      <c r="AC35" s="472" t="str">
        <f>IFERROR(IF(AND('別紙様式3-2（４・５月）'!O37="",W35&lt;&gt;"",W35&lt;&gt;"―"),X35,X35*VLOOKUP(AG35,【参考】数式用4!$EY$3:$GF$106,MATCH(N35,【参考】数式用4!$EY$2:$GF$2,0))),"")</f>
        <v/>
      </c>
      <c r="AD35" s="465" t="str">
        <f t="shared" si="0"/>
        <v/>
      </c>
      <c r="AE35" s="467" t="str">
        <f t="shared" si="1"/>
        <v/>
      </c>
      <c r="AF35" s="375" t="str">
        <f>IF(O35="","",'別紙様式3-2（４・５月）'!O37&amp;'別紙様式3-2（４・５月）'!P37&amp;'別紙様式3-2（４・５月）'!Q37&amp;"から"&amp;O35)</f>
        <v/>
      </c>
      <c r="AG35" s="375" t="str">
        <f>IF(OR(W35="",W35="―"),"",'別紙様式3-2（４・５月）'!O37&amp;'別紙様式3-2（４・５月）'!P37&amp;'別紙様式3-2（４・５月）'!Q37&amp;"から"&amp;W35)</f>
        <v/>
      </c>
      <c r="AH35" s="332"/>
      <c r="AI35" s="332"/>
      <c r="AJ35" s="332"/>
      <c r="AK35" s="332"/>
      <c r="AL35" s="332"/>
      <c r="AM35" s="332"/>
      <c r="AN35" s="332"/>
      <c r="AO35" s="332"/>
    </row>
    <row r="36" spans="1:41" customFormat="1" ht="25" customHeight="1">
      <c r="A36" s="376">
        <v>23</v>
      </c>
      <c r="B36" s="913" t="str">
        <f>IF(基本情報入力シート!C75="","",基本情報入力シート!C75)</f>
        <v/>
      </c>
      <c r="C36" s="914"/>
      <c r="D36" s="914"/>
      <c r="E36" s="914"/>
      <c r="F36" s="914"/>
      <c r="G36" s="914"/>
      <c r="H36" s="914"/>
      <c r="I36" s="915"/>
      <c r="J36" s="360" t="str">
        <f>IF(基本情報入力シート!M75="","",基本情報入力シート!M75)</f>
        <v/>
      </c>
      <c r="K36" s="361" t="str">
        <f>IF(基本情報入力シート!R75="","",基本情報入力シート!R75)</f>
        <v/>
      </c>
      <c r="L36" s="361" t="str">
        <f>IF(基本情報入力シート!W75="","",基本情報入力シート!W75)</f>
        <v/>
      </c>
      <c r="M36" s="362" t="str">
        <f>IF(基本情報入力シート!X75="","",基本情報入力シート!X75)</f>
        <v/>
      </c>
      <c r="N36" s="363" t="str">
        <f>IF(基本情報入力シート!Y75="","",基本情報入力シート!Y75)</f>
        <v/>
      </c>
      <c r="O36" s="45"/>
      <c r="P36" s="1029"/>
      <c r="Q36" s="1030"/>
      <c r="R36" s="472" t="str">
        <f>IFERROR(IF(OR('別紙様式3-2（４・５月）'!Z38="ベア加算",'別紙様式3-2（４・５月）'!R38=""),"",P36*VLOOKUP(N36,【参考】数式用!$AD$2:$AH$37,MATCH(O36,【参考】数式用!$K$4:$N$4,0)+1,0)),"")</f>
        <v/>
      </c>
      <c r="S36" s="69"/>
      <c r="T36" s="1031"/>
      <c r="U36" s="1032"/>
      <c r="V36" s="470" t="str">
        <f>IFERROR(IF(AND('別紙様式3-2（４・５月）'!O38="",O36&lt;&gt;""),P36,P36*VLOOKUP(AF36,【参考】数式用4!$EY$3:$GF$106,MATCH(N36,【参考】数式用4!$EY$2:$GF$2,0))),"")</f>
        <v/>
      </c>
      <c r="W36" s="46"/>
      <c r="X36" s="68"/>
      <c r="Y36" s="999" t="str">
        <f>IFERROR(IF(OR('別紙様式3-2（４・５月）'!Z38="ベア加算",'別紙様式3-2（４・５月）'!R38=""),"",W36*VLOOKUP(N36,【参考】数式用!$AD$2:$AH$27,MATCH(O36,【参考】数式用!$K$4:$N$4,0)+1,0)),"")</f>
        <v/>
      </c>
      <c r="Z36" s="1000"/>
      <c r="AA36" s="69"/>
      <c r="AB36" s="70"/>
      <c r="AC36" s="472" t="str">
        <f>IFERROR(IF(AND('別紙様式3-2（４・５月）'!O38="",W36&lt;&gt;"",W36&lt;&gt;"―"),X36,X36*VLOOKUP(AG36,【参考】数式用4!$EY$3:$GF$106,MATCH(N36,【参考】数式用4!$EY$2:$GF$2,0))),"")</f>
        <v/>
      </c>
      <c r="AD36" s="465" t="str">
        <f t="shared" si="0"/>
        <v/>
      </c>
      <c r="AE36" s="467" t="str">
        <f t="shared" si="1"/>
        <v/>
      </c>
      <c r="AF36" s="375" t="str">
        <f>IF(O36="","",'別紙様式3-2（４・５月）'!O38&amp;'別紙様式3-2（４・５月）'!P38&amp;'別紙様式3-2（４・５月）'!Q38&amp;"から"&amp;O36)</f>
        <v/>
      </c>
      <c r="AG36" s="375" t="str">
        <f>IF(OR(W36="",W36="―"),"",'別紙様式3-2（４・５月）'!O38&amp;'別紙様式3-2（４・５月）'!P38&amp;'別紙様式3-2（４・５月）'!Q38&amp;"から"&amp;W36)</f>
        <v/>
      </c>
      <c r="AH36" s="332"/>
      <c r="AI36" s="332"/>
      <c r="AJ36" s="332"/>
      <c r="AK36" s="332"/>
      <c r="AL36" s="332"/>
      <c r="AM36" s="332"/>
      <c r="AN36" s="332"/>
      <c r="AO36" s="332"/>
    </row>
    <row r="37" spans="1:41" customFormat="1" ht="25" customHeight="1">
      <c r="A37" s="376">
        <v>24</v>
      </c>
      <c r="B37" s="913" t="str">
        <f>IF(基本情報入力シート!C76="","",基本情報入力シート!C76)</f>
        <v/>
      </c>
      <c r="C37" s="914"/>
      <c r="D37" s="914"/>
      <c r="E37" s="914"/>
      <c r="F37" s="914"/>
      <c r="G37" s="914"/>
      <c r="H37" s="914"/>
      <c r="I37" s="915"/>
      <c r="J37" s="360" t="str">
        <f>IF(基本情報入力シート!M76="","",基本情報入力シート!M76)</f>
        <v/>
      </c>
      <c r="K37" s="361" t="str">
        <f>IF(基本情報入力シート!R76="","",基本情報入力シート!R76)</f>
        <v/>
      </c>
      <c r="L37" s="361" t="str">
        <f>IF(基本情報入力シート!W76="","",基本情報入力シート!W76)</f>
        <v/>
      </c>
      <c r="M37" s="362" t="str">
        <f>IF(基本情報入力シート!X76="","",基本情報入力シート!X76)</f>
        <v/>
      </c>
      <c r="N37" s="363" t="str">
        <f>IF(基本情報入力シート!Y76="","",基本情報入力シート!Y76)</f>
        <v/>
      </c>
      <c r="O37" s="45"/>
      <c r="P37" s="1029"/>
      <c r="Q37" s="1030"/>
      <c r="R37" s="472" t="str">
        <f>IFERROR(IF(OR('別紙様式3-2（４・５月）'!Z39="ベア加算",'別紙様式3-2（４・５月）'!R39=""),"",P37*VLOOKUP(N37,【参考】数式用!$AD$2:$AH$37,MATCH(O37,【参考】数式用!$K$4:$N$4,0)+1,0)),"")</f>
        <v/>
      </c>
      <c r="S37" s="69"/>
      <c r="T37" s="1031"/>
      <c r="U37" s="1032"/>
      <c r="V37" s="470" t="str">
        <f>IFERROR(IF(AND('別紙様式3-2（４・５月）'!O39="",O37&lt;&gt;""),P37,P37*VLOOKUP(AF37,【参考】数式用4!$EY$3:$GF$106,MATCH(N37,【参考】数式用4!$EY$2:$GF$2,0))),"")</f>
        <v/>
      </c>
      <c r="W37" s="46"/>
      <c r="X37" s="68"/>
      <c r="Y37" s="999" t="str">
        <f>IFERROR(IF(OR('別紙様式3-2（４・５月）'!Z39="ベア加算",'別紙様式3-2（４・５月）'!R39=""),"",W37*VLOOKUP(N37,【参考】数式用!$AD$2:$AH$27,MATCH(O37,【参考】数式用!$K$4:$N$4,0)+1,0)),"")</f>
        <v/>
      </c>
      <c r="Z37" s="1000"/>
      <c r="AA37" s="69"/>
      <c r="AB37" s="70"/>
      <c r="AC37" s="472" t="str">
        <f>IFERROR(IF(AND('別紙様式3-2（４・５月）'!O39="",W37&lt;&gt;"",W37&lt;&gt;"―"),X37,X37*VLOOKUP(AG37,【参考】数式用4!$EY$3:$GF$106,MATCH(N37,【参考】数式用4!$EY$2:$GF$2,0))),"")</f>
        <v/>
      </c>
      <c r="AD37" s="465" t="str">
        <f t="shared" si="0"/>
        <v/>
      </c>
      <c r="AE37" s="467" t="str">
        <f t="shared" si="1"/>
        <v/>
      </c>
      <c r="AF37" s="375" t="str">
        <f>IF(O37="","",'別紙様式3-2（４・５月）'!O39&amp;'別紙様式3-2（４・５月）'!P39&amp;'別紙様式3-2（４・５月）'!Q39&amp;"から"&amp;O37)</f>
        <v/>
      </c>
      <c r="AG37" s="375" t="str">
        <f>IF(OR(W37="",W37="―"),"",'別紙様式3-2（４・５月）'!O39&amp;'別紙様式3-2（４・５月）'!P39&amp;'別紙様式3-2（４・５月）'!Q39&amp;"から"&amp;W37)</f>
        <v/>
      </c>
      <c r="AH37" s="332"/>
      <c r="AI37" s="332"/>
      <c r="AJ37" s="332"/>
      <c r="AK37" s="332"/>
      <c r="AL37" s="332"/>
      <c r="AM37" s="332"/>
      <c r="AN37" s="332"/>
      <c r="AO37" s="332"/>
    </row>
    <row r="38" spans="1:41" customFormat="1" ht="25" customHeight="1">
      <c r="A38" s="376">
        <v>25</v>
      </c>
      <c r="B38" s="913" t="str">
        <f>IF(基本情報入力シート!C77="","",基本情報入力シート!C77)</f>
        <v/>
      </c>
      <c r="C38" s="914"/>
      <c r="D38" s="914"/>
      <c r="E38" s="914"/>
      <c r="F38" s="914"/>
      <c r="G38" s="914"/>
      <c r="H38" s="914"/>
      <c r="I38" s="915"/>
      <c r="J38" s="360" t="str">
        <f>IF(基本情報入力シート!M77="","",基本情報入力シート!M77)</f>
        <v/>
      </c>
      <c r="K38" s="361" t="str">
        <f>IF(基本情報入力シート!R77="","",基本情報入力シート!R77)</f>
        <v/>
      </c>
      <c r="L38" s="361" t="str">
        <f>IF(基本情報入力シート!W77="","",基本情報入力シート!W77)</f>
        <v/>
      </c>
      <c r="M38" s="362" t="str">
        <f>IF(基本情報入力シート!X77="","",基本情報入力シート!X77)</f>
        <v/>
      </c>
      <c r="N38" s="363" t="str">
        <f>IF(基本情報入力シート!Y77="","",基本情報入力シート!Y77)</f>
        <v/>
      </c>
      <c r="O38" s="45"/>
      <c r="P38" s="1029"/>
      <c r="Q38" s="1030"/>
      <c r="R38" s="472" t="str">
        <f>IFERROR(IF(OR('別紙様式3-2（４・５月）'!Z40="ベア加算",'別紙様式3-2（４・５月）'!R40=""),"",P38*VLOOKUP(N38,【参考】数式用!$AD$2:$AH$37,MATCH(O38,【参考】数式用!$K$4:$N$4,0)+1,0)),"")</f>
        <v/>
      </c>
      <c r="S38" s="69"/>
      <c r="T38" s="1031"/>
      <c r="U38" s="1032"/>
      <c r="V38" s="470" t="str">
        <f>IFERROR(IF(AND('別紙様式3-2（４・５月）'!O40="",O38&lt;&gt;""),P38,P38*VLOOKUP(AF38,【参考】数式用4!$EY$3:$GF$106,MATCH(N38,【参考】数式用4!$EY$2:$GF$2,0))),"")</f>
        <v/>
      </c>
      <c r="W38" s="46"/>
      <c r="X38" s="68"/>
      <c r="Y38" s="999" t="str">
        <f>IFERROR(IF(OR('別紙様式3-2（４・５月）'!Z40="ベア加算",'別紙様式3-2（４・５月）'!R40=""),"",W38*VLOOKUP(N38,【参考】数式用!$AD$2:$AH$27,MATCH(O38,【参考】数式用!$K$4:$N$4,0)+1,0)),"")</f>
        <v/>
      </c>
      <c r="Z38" s="1000"/>
      <c r="AA38" s="69"/>
      <c r="AB38" s="70"/>
      <c r="AC38" s="472" t="str">
        <f>IFERROR(IF(AND('別紙様式3-2（４・５月）'!O40="",W38&lt;&gt;"",W38&lt;&gt;"―"),X38,X38*VLOOKUP(AG38,【参考】数式用4!$EY$3:$GF$106,MATCH(N38,【参考】数式用4!$EY$2:$GF$2,0))),"")</f>
        <v/>
      </c>
      <c r="AD38" s="465" t="str">
        <f t="shared" si="0"/>
        <v/>
      </c>
      <c r="AE38" s="467" t="str">
        <f t="shared" si="1"/>
        <v/>
      </c>
      <c r="AF38" s="375" t="str">
        <f>IF(O38="","",'別紙様式3-2（４・５月）'!O40&amp;'別紙様式3-2（４・５月）'!P40&amp;'別紙様式3-2（４・５月）'!Q40&amp;"から"&amp;O38)</f>
        <v/>
      </c>
      <c r="AG38" s="375" t="str">
        <f>IF(OR(W38="",W38="―"),"",'別紙様式3-2（４・５月）'!O40&amp;'別紙様式3-2（４・５月）'!P40&amp;'別紙様式3-2（４・５月）'!Q40&amp;"から"&amp;W38)</f>
        <v/>
      </c>
      <c r="AH38" s="332"/>
      <c r="AI38" s="332"/>
      <c r="AJ38" s="332"/>
      <c r="AK38" s="332"/>
      <c r="AL38" s="332"/>
      <c r="AM38" s="332"/>
      <c r="AN38" s="332"/>
      <c r="AO38" s="332"/>
    </row>
    <row r="39" spans="1:41" customFormat="1" ht="25" customHeight="1">
      <c r="A39" s="376">
        <v>26</v>
      </c>
      <c r="B39" s="913" t="str">
        <f>IF(基本情報入力シート!C78="","",基本情報入力シート!C78)</f>
        <v/>
      </c>
      <c r="C39" s="914"/>
      <c r="D39" s="914"/>
      <c r="E39" s="914"/>
      <c r="F39" s="914"/>
      <c r="G39" s="914"/>
      <c r="H39" s="914"/>
      <c r="I39" s="915"/>
      <c r="J39" s="360" t="str">
        <f>IF(基本情報入力シート!M78="","",基本情報入力シート!M78)</f>
        <v/>
      </c>
      <c r="K39" s="361" t="str">
        <f>IF(基本情報入力シート!R78="","",基本情報入力シート!R78)</f>
        <v/>
      </c>
      <c r="L39" s="361" t="str">
        <f>IF(基本情報入力シート!W78="","",基本情報入力シート!W78)</f>
        <v/>
      </c>
      <c r="M39" s="362" t="str">
        <f>IF(基本情報入力シート!X78="","",基本情報入力シート!X78)</f>
        <v/>
      </c>
      <c r="N39" s="363" t="str">
        <f>IF(基本情報入力シート!Y78="","",基本情報入力シート!Y78)</f>
        <v/>
      </c>
      <c r="O39" s="45"/>
      <c r="P39" s="1029"/>
      <c r="Q39" s="1030"/>
      <c r="R39" s="472" t="str">
        <f>IFERROR(IF(OR('別紙様式3-2（４・５月）'!Z41="ベア加算",'別紙様式3-2（４・５月）'!R41=""),"",P39*VLOOKUP(N39,【参考】数式用!$AD$2:$AH$37,MATCH(O39,【参考】数式用!$K$4:$N$4,0)+1,0)),"")</f>
        <v/>
      </c>
      <c r="S39" s="69"/>
      <c r="T39" s="1031"/>
      <c r="U39" s="1032"/>
      <c r="V39" s="470" t="str">
        <f>IFERROR(IF(AND('別紙様式3-2（４・５月）'!O41="",O39&lt;&gt;""),P39,P39*VLOOKUP(AF39,【参考】数式用4!$EY$3:$GF$106,MATCH(N39,【参考】数式用4!$EY$2:$GF$2,0))),"")</f>
        <v/>
      </c>
      <c r="W39" s="46"/>
      <c r="X39" s="68"/>
      <c r="Y39" s="999" t="str">
        <f>IFERROR(IF(OR('別紙様式3-2（４・５月）'!Z41="ベア加算",'別紙様式3-2（４・５月）'!R41=""),"",W39*VLOOKUP(N39,【参考】数式用!$AD$2:$AH$27,MATCH(O39,【参考】数式用!$K$4:$N$4,0)+1,0)),"")</f>
        <v/>
      </c>
      <c r="Z39" s="1000"/>
      <c r="AA39" s="69"/>
      <c r="AB39" s="70"/>
      <c r="AC39" s="472" t="str">
        <f>IFERROR(IF(AND('別紙様式3-2（４・５月）'!O41="",W39&lt;&gt;"",W39&lt;&gt;"―"),X39,X39*VLOOKUP(AG39,【参考】数式用4!$EY$3:$GF$106,MATCH(N39,【参考】数式用4!$EY$2:$GF$2,0))),"")</f>
        <v/>
      </c>
      <c r="AD39" s="465" t="str">
        <f t="shared" si="0"/>
        <v/>
      </c>
      <c r="AE39" s="467" t="str">
        <f t="shared" si="1"/>
        <v/>
      </c>
      <c r="AF39" s="375" t="str">
        <f>IF(O39="","",'別紙様式3-2（４・５月）'!O41&amp;'別紙様式3-2（４・５月）'!P41&amp;'別紙様式3-2（４・５月）'!Q41&amp;"から"&amp;O39)</f>
        <v/>
      </c>
      <c r="AG39" s="375" t="str">
        <f>IF(OR(W39="",W39="―"),"",'別紙様式3-2（４・５月）'!O41&amp;'別紙様式3-2（４・５月）'!P41&amp;'別紙様式3-2（４・５月）'!Q41&amp;"から"&amp;W39)</f>
        <v/>
      </c>
      <c r="AH39" s="332"/>
      <c r="AI39" s="332"/>
      <c r="AJ39" s="332"/>
      <c r="AK39" s="332"/>
      <c r="AL39" s="332"/>
      <c r="AM39" s="332"/>
      <c r="AN39" s="332"/>
      <c r="AO39" s="332"/>
    </row>
    <row r="40" spans="1:41" customFormat="1" ht="25" customHeight="1">
      <c r="A40" s="376">
        <v>27</v>
      </c>
      <c r="B40" s="913" t="str">
        <f>IF(基本情報入力シート!C79="","",基本情報入力シート!C79)</f>
        <v/>
      </c>
      <c r="C40" s="914"/>
      <c r="D40" s="914"/>
      <c r="E40" s="914"/>
      <c r="F40" s="914"/>
      <c r="G40" s="914"/>
      <c r="H40" s="914"/>
      <c r="I40" s="915"/>
      <c r="J40" s="360" t="str">
        <f>IF(基本情報入力シート!M79="","",基本情報入力シート!M79)</f>
        <v/>
      </c>
      <c r="K40" s="361" t="str">
        <f>IF(基本情報入力シート!R79="","",基本情報入力シート!R79)</f>
        <v/>
      </c>
      <c r="L40" s="361" t="str">
        <f>IF(基本情報入力シート!W79="","",基本情報入力シート!W79)</f>
        <v/>
      </c>
      <c r="M40" s="362" t="str">
        <f>IF(基本情報入力シート!X79="","",基本情報入力シート!X79)</f>
        <v/>
      </c>
      <c r="N40" s="363" t="str">
        <f>IF(基本情報入力シート!Y79="","",基本情報入力シート!Y79)</f>
        <v/>
      </c>
      <c r="O40" s="45"/>
      <c r="P40" s="1029"/>
      <c r="Q40" s="1030"/>
      <c r="R40" s="472" t="str">
        <f>IFERROR(IF(OR('別紙様式3-2（４・５月）'!Z42="ベア加算",'別紙様式3-2（４・５月）'!R42=""),"",P40*VLOOKUP(N40,【参考】数式用!$AD$2:$AH$37,MATCH(O40,【参考】数式用!$K$4:$N$4,0)+1,0)),"")</f>
        <v/>
      </c>
      <c r="S40" s="69"/>
      <c r="T40" s="1031"/>
      <c r="U40" s="1032"/>
      <c r="V40" s="470" t="str">
        <f>IFERROR(IF(AND('別紙様式3-2（４・５月）'!O42="",O40&lt;&gt;""),P40,P40*VLOOKUP(AF40,【参考】数式用4!$EY$3:$GF$106,MATCH(N40,【参考】数式用4!$EY$2:$GF$2,0))),"")</f>
        <v/>
      </c>
      <c r="W40" s="46"/>
      <c r="X40" s="68"/>
      <c r="Y40" s="999" t="str">
        <f>IFERROR(IF(OR('別紙様式3-2（４・５月）'!Z42="ベア加算",'別紙様式3-2（４・５月）'!R42=""),"",W40*VLOOKUP(N40,【参考】数式用!$AD$2:$AH$27,MATCH(O40,【参考】数式用!$K$4:$N$4,0)+1,0)),"")</f>
        <v/>
      </c>
      <c r="Z40" s="1000"/>
      <c r="AA40" s="69"/>
      <c r="AB40" s="70"/>
      <c r="AC40" s="472" t="str">
        <f>IFERROR(IF(AND('別紙様式3-2（４・５月）'!O42="",W40&lt;&gt;"",W40&lt;&gt;"―"),X40,X40*VLOOKUP(AG40,【参考】数式用4!$EY$3:$GF$106,MATCH(N40,【参考】数式用4!$EY$2:$GF$2,0))),"")</f>
        <v/>
      </c>
      <c r="AD40" s="465" t="str">
        <f t="shared" si="0"/>
        <v/>
      </c>
      <c r="AE40" s="467" t="str">
        <f t="shared" si="1"/>
        <v/>
      </c>
      <c r="AF40" s="375" t="str">
        <f>IF(O40="","",'別紙様式3-2（４・５月）'!O42&amp;'別紙様式3-2（４・５月）'!P42&amp;'別紙様式3-2（４・５月）'!Q42&amp;"から"&amp;O40)</f>
        <v/>
      </c>
      <c r="AG40" s="375" t="str">
        <f>IF(OR(W40="",W40="―"),"",'別紙様式3-2（４・５月）'!O42&amp;'別紙様式3-2（４・５月）'!P42&amp;'別紙様式3-2（４・５月）'!Q42&amp;"から"&amp;W40)</f>
        <v/>
      </c>
      <c r="AH40" s="332"/>
      <c r="AI40" s="332"/>
      <c r="AJ40" s="332"/>
      <c r="AK40" s="332"/>
      <c r="AL40" s="332"/>
      <c r="AM40" s="332"/>
      <c r="AN40" s="332"/>
      <c r="AO40" s="332"/>
    </row>
    <row r="41" spans="1:41" customFormat="1" ht="25" customHeight="1">
      <c r="A41" s="376">
        <v>28</v>
      </c>
      <c r="B41" s="913" t="str">
        <f>IF(基本情報入力シート!C80="","",基本情報入力シート!C80)</f>
        <v/>
      </c>
      <c r="C41" s="914"/>
      <c r="D41" s="914"/>
      <c r="E41" s="914"/>
      <c r="F41" s="914"/>
      <c r="G41" s="914"/>
      <c r="H41" s="914"/>
      <c r="I41" s="915"/>
      <c r="J41" s="360" t="str">
        <f>IF(基本情報入力シート!M80="","",基本情報入力シート!M80)</f>
        <v/>
      </c>
      <c r="K41" s="361" t="str">
        <f>IF(基本情報入力シート!R80="","",基本情報入力シート!R80)</f>
        <v/>
      </c>
      <c r="L41" s="361" t="str">
        <f>IF(基本情報入力シート!W80="","",基本情報入力シート!W80)</f>
        <v/>
      </c>
      <c r="M41" s="362" t="str">
        <f>IF(基本情報入力シート!X80="","",基本情報入力シート!X80)</f>
        <v/>
      </c>
      <c r="N41" s="363" t="str">
        <f>IF(基本情報入力シート!Y80="","",基本情報入力シート!Y80)</f>
        <v/>
      </c>
      <c r="O41" s="45"/>
      <c r="P41" s="1029"/>
      <c r="Q41" s="1030"/>
      <c r="R41" s="472" t="str">
        <f>IFERROR(IF(OR('別紙様式3-2（４・５月）'!Z43="ベア加算",'別紙様式3-2（４・５月）'!R43=""),"",P41*VLOOKUP(N41,【参考】数式用!$AD$2:$AH$37,MATCH(O41,【参考】数式用!$K$4:$N$4,0)+1,0)),"")</f>
        <v/>
      </c>
      <c r="S41" s="69"/>
      <c r="T41" s="1031"/>
      <c r="U41" s="1032"/>
      <c r="V41" s="470" t="str">
        <f>IFERROR(IF(AND('別紙様式3-2（４・５月）'!O43="",O41&lt;&gt;""),P41,P41*VLOOKUP(AF41,【参考】数式用4!$EY$3:$GF$106,MATCH(N41,【参考】数式用4!$EY$2:$GF$2,0))),"")</f>
        <v/>
      </c>
      <c r="W41" s="46"/>
      <c r="X41" s="68"/>
      <c r="Y41" s="999" t="str">
        <f>IFERROR(IF(OR('別紙様式3-2（４・５月）'!Z43="ベア加算",'別紙様式3-2（４・５月）'!R43=""),"",W41*VLOOKUP(N41,【参考】数式用!$AD$2:$AH$27,MATCH(O41,【参考】数式用!$K$4:$N$4,0)+1,0)),"")</f>
        <v/>
      </c>
      <c r="Z41" s="1000"/>
      <c r="AA41" s="69"/>
      <c r="AB41" s="70"/>
      <c r="AC41" s="472" t="str">
        <f>IFERROR(IF(AND('別紙様式3-2（４・５月）'!O43="",W41&lt;&gt;"",W41&lt;&gt;"―"),X41,X41*VLOOKUP(AG41,【参考】数式用4!$EY$3:$GF$106,MATCH(N41,【参考】数式用4!$EY$2:$GF$2,0))),"")</f>
        <v/>
      </c>
      <c r="AD41" s="465" t="str">
        <f t="shared" si="0"/>
        <v/>
      </c>
      <c r="AE41" s="467" t="str">
        <f t="shared" si="1"/>
        <v/>
      </c>
      <c r="AF41" s="375" t="str">
        <f>IF(O41="","",'別紙様式3-2（４・５月）'!O43&amp;'別紙様式3-2（４・５月）'!P43&amp;'別紙様式3-2（４・５月）'!Q43&amp;"から"&amp;O41)</f>
        <v/>
      </c>
      <c r="AG41" s="375" t="str">
        <f>IF(OR(W41="",W41="―"),"",'別紙様式3-2（４・５月）'!O43&amp;'別紙様式3-2（４・５月）'!P43&amp;'別紙様式3-2（４・５月）'!Q43&amp;"から"&amp;W41)</f>
        <v/>
      </c>
      <c r="AH41" s="332"/>
      <c r="AI41" s="332"/>
      <c r="AJ41" s="332"/>
      <c r="AK41" s="332"/>
      <c r="AL41" s="332"/>
      <c r="AM41" s="332"/>
      <c r="AN41" s="332"/>
      <c r="AO41" s="332"/>
    </row>
    <row r="42" spans="1:41" customFormat="1" ht="25" customHeight="1">
      <c r="A42" s="376">
        <v>29</v>
      </c>
      <c r="B42" s="913" t="str">
        <f>IF(基本情報入力シート!C81="","",基本情報入力シート!C81)</f>
        <v/>
      </c>
      <c r="C42" s="914"/>
      <c r="D42" s="914"/>
      <c r="E42" s="914"/>
      <c r="F42" s="914"/>
      <c r="G42" s="914"/>
      <c r="H42" s="914"/>
      <c r="I42" s="915"/>
      <c r="J42" s="360" t="str">
        <f>IF(基本情報入力シート!M81="","",基本情報入力シート!M81)</f>
        <v/>
      </c>
      <c r="K42" s="361" t="str">
        <f>IF(基本情報入力シート!R81="","",基本情報入力シート!R81)</f>
        <v/>
      </c>
      <c r="L42" s="361" t="str">
        <f>IF(基本情報入力シート!W81="","",基本情報入力シート!W81)</f>
        <v/>
      </c>
      <c r="M42" s="362" t="str">
        <f>IF(基本情報入力シート!X81="","",基本情報入力シート!X81)</f>
        <v/>
      </c>
      <c r="N42" s="363" t="str">
        <f>IF(基本情報入力シート!Y81="","",基本情報入力シート!Y81)</f>
        <v/>
      </c>
      <c r="O42" s="45"/>
      <c r="P42" s="1029"/>
      <c r="Q42" s="1030"/>
      <c r="R42" s="472" t="str">
        <f>IFERROR(IF(OR('別紙様式3-2（４・５月）'!Z44="ベア加算",'別紙様式3-2（４・５月）'!R44=""),"",P42*VLOOKUP(N42,【参考】数式用!$AD$2:$AH$37,MATCH(O42,【参考】数式用!$K$4:$N$4,0)+1,0)),"")</f>
        <v/>
      </c>
      <c r="S42" s="69"/>
      <c r="T42" s="1031"/>
      <c r="U42" s="1032"/>
      <c r="V42" s="470" t="str">
        <f>IFERROR(IF(AND('別紙様式3-2（４・５月）'!O44="",O42&lt;&gt;""),P42,P42*VLOOKUP(AF42,【参考】数式用4!$EY$3:$GF$106,MATCH(N42,【参考】数式用4!$EY$2:$GF$2,0))),"")</f>
        <v/>
      </c>
      <c r="W42" s="46"/>
      <c r="X42" s="68"/>
      <c r="Y42" s="999" t="str">
        <f>IFERROR(IF(OR('別紙様式3-2（４・５月）'!Z44="ベア加算",'別紙様式3-2（４・５月）'!R44=""),"",W42*VLOOKUP(N42,【参考】数式用!$AD$2:$AH$27,MATCH(O42,【参考】数式用!$K$4:$N$4,0)+1,0)),"")</f>
        <v/>
      </c>
      <c r="Z42" s="1000"/>
      <c r="AA42" s="69"/>
      <c r="AB42" s="70"/>
      <c r="AC42" s="472" t="str">
        <f>IFERROR(IF(AND('別紙様式3-2（４・５月）'!O44="",W42&lt;&gt;"",W42&lt;&gt;"―"),X42,X42*VLOOKUP(AG42,【参考】数式用4!$EY$3:$GF$106,MATCH(N42,【参考】数式用4!$EY$2:$GF$2,0))),"")</f>
        <v/>
      </c>
      <c r="AD42" s="465" t="str">
        <f t="shared" si="0"/>
        <v/>
      </c>
      <c r="AE42" s="467" t="str">
        <f t="shared" si="1"/>
        <v/>
      </c>
      <c r="AF42" s="375" t="str">
        <f>IF(O42="","",'別紙様式3-2（４・５月）'!O44&amp;'別紙様式3-2（４・５月）'!P44&amp;'別紙様式3-2（４・５月）'!Q44&amp;"から"&amp;O42)</f>
        <v/>
      </c>
      <c r="AG42" s="375" t="str">
        <f>IF(OR(W42="",W42="―"),"",'別紙様式3-2（４・５月）'!O44&amp;'別紙様式3-2（４・５月）'!P44&amp;'別紙様式3-2（４・５月）'!Q44&amp;"から"&amp;W42)</f>
        <v/>
      </c>
      <c r="AH42" s="332"/>
      <c r="AI42" s="332"/>
      <c r="AJ42" s="332"/>
      <c r="AK42" s="332"/>
      <c r="AL42" s="332"/>
      <c r="AM42" s="332"/>
      <c r="AN42" s="332"/>
      <c r="AO42" s="332"/>
    </row>
    <row r="43" spans="1:41" customFormat="1" ht="25" customHeight="1">
      <c r="A43" s="376">
        <v>30</v>
      </c>
      <c r="B43" s="913" t="str">
        <f>IF(基本情報入力シート!C82="","",基本情報入力シート!C82)</f>
        <v/>
      </c>
      <c r="C43" s="914"/>
      <c r="D43" s="914"/>
      <c r="E43" s="914"/>
      <c r="F43" s="914"/>
      <c r="G43" s="914"/>
      <c r="H43" s="914"/>
      <c r="I43" s="915"/>
      <c r="J43" s="360" t="str">
        <f>IF(基本情報入力シート!M82="","",基本情報入力シート!M82)</f>
        <v/>
      </c>
      <c r="K43" s="361" t="str">
        <f>IF(基本情報入力シート!R82="","",基本情報入力シート!R82)</f>
        <v/>
      </c>
      <c r="L43" s="361" t="str">
        <f>IF(基本情報入力シート!W82="","",基本情報入力シート!W82)</f>
        <v/>
      </c>
      <c r="M43" s="362" t="str">
        <f>IF(基本情報入力シート!X82="","",基本情報入力シート!X82)</f>
        <v/>
      </c>
      <c r="N43" s="363" t="str">
        <f>IF(基本情報入力シート!Y82="","",基本情報入力シート!Y82)</f>
        <v/>
      </c>
      <c r="O43" s="45"/>
      <c r="P43" s="1029"/>
      <c r="Q43" s="1030"/>
      <c r="R43" s="472" t="str">
        <f>IFERROR(IF(OR('別紙様式3-2（４・５月）'!Z45="ベア加算",'別紙様式3-2（４・５月）'!R45=""),"",P43*VLOOKUP(N43,【参考】数式用!$AD$2:$AH$37,MATCH(O43,【参考】数式用!$K$4:$N$4,0)+1,0)),"")</f>
        <v/>
      </c>
      <c r="S43" s="69"/>
      <c r="T43" s="1031"/>
      <c r="U43" s="1032"/>
      <c r="V43" s="470" t="str">
        <f>IFERROR(IF(AND('別紙様式3-2（４・５月）'!O45="",O43&lt;&gt;""),P43,P43*VLOOKUP(AF43,【参考】数式用4!$EY$3:$GF$106,MATCH(N43,【参考】数式用4!$EY$2:$GF$2,0))),"")</f>
        <v/>
      </c>
      <c r="W43" s="46"/>
      <c r="X43" s="68"/>
      <c r="Y43" s="999" t="str">
        <f>IFERROR(IF(OR('別紙様式3-2（４・５月）'!Z45="ベア加算",'別紙様式3-2（４・５月）'!R45=""),"",W43*VLOOKUP(N43,【参考】数式用!$AD$2:$AH$27,MATCH(O43,【参考】数式用!$K$4:$N$4,0)+1,0)),"")</f>
        <v/>
      </c>
      <c r="Z43" s="1000"/>
      <c r="AA43" s="69"/>
      <c r="AB43" s="70"/>
      <c r="AC43" s="472" t="str">
        <f>IFERROR(IF(AND('別紙様式3-2（４・５月）'!O45="",W43&lt;&gt;"",W43&lt;&gt;"―"),X43,X43*VLOOKUP(AG43,【参考】数式用4!$EY$3:$GF$106,MATCH(N43,【参考】数式用4!$EY$2:$GF$2,0))),"")</f>
        <v/>
      </c>
      <c r="AD43" s="465" t="str">
        <f t="shared" si="0"/>
        <v/>
      </c>
      <c r="AE43" s="467" t="str">
        <f t="shared" si="1"/>
        <v/>
      </c>
      <c r="AF43" s="375" t="str">
        <f>IF(O43="","",'別紙様式3-2（４・５月）'!O45&amp;'別紙様式3-2（４・５月）'!P45&amp;'別紙様式3-2（４・５月）'!Q45&amp;"から"&amp;O43)</f>
        <v/>
      </c>
      <c r="AG43" s="375" t="str">
        <f>IF(OR(W43="",W43="―"),"",'別紙様式3-2（４・５月）'!O45&amp;'別紙様式3-2（４・５月）'!P45&amp;'別紙様式3-2（４・５月）'!Q45&amp;"から"&amp;W43)</f>
        <v/>
      </c>
      <c r="AH43" s="332"/>
      <c r="AI43" s="332"/>
      <c r="AJ43" s="332"/>
      <c r="AK43" s="332"/>
      <c r="AL43" s="332"/>
      <c r="AM43" s="332"/>
      <c r="AN43" s="332"/>
      <c r="AO43" s="332"/>
    </row>
    <row r="44" spans="1:41" customFormat="1" ht="25" customHeight="1">
      <c r="A44" s="376">
        <v>31</v>
      </c>
      <c r="B44" s="913" t="str">
        <f>IF(基本情報入力シート!C83="","",基本情報入力シート!C83)</f>
        <v/>
      </c>
      <c r="C44" s="914"/>
      <c r="D44" s="914"/>
      <c r="E44" s="914"/>
      <c r="F44" s="914"/>
      <c r="G44" s="914"/>
      <c r="H44" s="914"/>
      <c r="I44" s="915"/>
      <c r="J44" s="360" t="str">
        <f>IF(基本情報入力シート!M83="","",基本情報入力シート!M83)</f>
        <v/>
      </c>
      <c r="K44" s="361" t="str">
        <f>IF(基本情報入力シート!R83="","",基本情報入力シート!R83)</f>
        <v/>
      </c>
      <c r="L44" s="361" t="str">
        <f>IF(基本情報入力シート!W83="","",基本情報入力シート!W83)</f>
        <v/>
      </c>
      <c r="M44" s="362" t="str">
        <f>IF(基本情報入力シート!X83="","",基本情報入力シート!X83)</f>
        <v/>
      </c>
      <c r="N44" s="363" t="str">
        <f>IF(基本情報入力シート!Y83="","",基本情報入力シート!Y83)</f>
        <v/>
      </c>
      <c r="O44" s="45"/>
      <c r="P44" s="1029"/>
      <c r="Q44" s="1030"/>
      <c r="R44" s="472" t="str">
        <f>IFERROR(IF(OR('別紙様式3-2（４・５月）'!Z46="ベア加算",'別紙様式3-2（４・５月）'!R46=""),"",P44*VLOOKUP(N44,【参考】数式用!$AD$2:$AH$37,MATCH(O44,【参考】数式用!$K$4:$N$4,0)+1,0)),"")</f>
        <v/>
      </c>
      <c r="S44" s="69"/>
      <c r="T44" s="1031"/>
      <c r="U44" s="1032"/>
      <c r="V44" s="470" t="str">
        <f>IFERROR(IF(AND('別紙様式3-2（４・５月）'!O46="",O44&lt;&gt;""),P44,P44*VLOOKUP(AF44,【参考】数式用4!$EY$3:$GF$106,MATCH(N44,【参考】数式用4!$EY$2:$GF$2,0))),"")</f>
        <v/>
      </c>
      <c r="W44" s="46"/>
      <c r="X44" s="68"/>
      <c r="Y44" s="999" t="str">
        <f>IFERROR(IF(OR('別紙様式3-2（４・５月）'!Z46="ベア加算",'別紙様式3-2（４・５月）'!R46=""),"",W44*VLOOKUP(N44,【参考】数式用!$AD$2:$AH$27,MATCH(O44,【参考】数式用!$K$4:$N$4,0)+1,0)),"")</f>
        <v/>
      </c>
      <c r="Z44" s="1000"/>
      <c r="AA44" s="69"/>
      <c r="AB44" s="70"/>
      <c r="AC44" s="472" t="str">
        <f>IFERROR(IF(AND('別紙様式3-2（４・５月）'!O46="",W44&lt;&gt;"",W44&lt;&gt;"―"),X44,X44*VLOOKUP(AG44,【参考】数式用4!$EY$3:$GF$106,MATCH(N44,【参考】数式用4!$EY$2:$GF$2,0))),"")</f>
        <v/>
      </c>
      <c r="AD44" s="465" t="str">
        <f t="shared" si="0"/>
        <v/>
      </c>
      <c r="AE44" s="467" t="str">
        <f t="shared" si="1"/>
        <v/>
      </c>
      <c r="AF44" s="375" t="str">
        <f>IF(O44="","",'別紙様式3-2（４・５月）'!O46&amp;'別紙様式3-2（４・５月）'!P46&amp;'別紙様式3-2（４・５月）'!Q46&amp;"から"&amp;O44)</f>
        <v/>
      </c>
      <c r="AG44" s="375" t="str">
        <f>IF(OR(W44="",W44="―"),"",'別紙様式3-2（４・５月）'!O46&amp;'別紙様式3-2（４・５月）'!P46&amp;'別紙様式3-2（４・５月）'!Q46&amp;"から"&amp;W44)</f>
        <v/>
      </c>
      <c r="AH44" s="332"/>
      <c r="AI44" s="332"/>
      <c r="AJ44" s="332"/>
      <c r="AK44" s="332"/>
      <c r="AL44" s="332"/>
      <c r="AM44" s="332"/>
      <c r="AN44" s="332"/>
      <c r="AO44" s="332"/>
    </row>
    <row r="45" spans="1:41" customFormat="1" ht="25" customHeight="1">
      <c r="A45" s="376">
        <v>32</v>
      </c>
      <c r="B45" s="913" t="str">
        <f>IF(基本情報入力シート!C84="","",基本情報入力シート!C84)</f>
        <v/>
      </c>
      <c r="C45" s="914"/>
      <c r="D45" s="914"/>
      <c r="E45" s="914"/>
      <c r="F45" s="914"/>
      <c r="G45" s="914"/>
      <c r="H45" s="914"/>
      <c r="I45" s="915"/>
      <c r="J45" s="360" t="str">
        <f>IF(基本情報入力シート!M84="","",基本情報入力シート!M84)</f>
        <v/>
      </c>
      <c r="K45" s="361" t="str">
        <f>IF(基本情報入力シート!R84="","",基本情報入力シート!R84)</f>
        <v/>
      </c>
      <c r="L45" s="361" t="str">
        <f>IF(基本情報入力シート!W84="","",基本情報入力シート!W84)</f>
        <v/>
      </c>
      <c r="M45" s="362" t="str">
        <f>IF(基本情報入力シート!X84="","",基本情報入力シート!X84)</f>
        <v/>
      </c>
      <c r="N45" s="363" t="str">
        <f>IF(基本情報入力シート!Y84="","",基本情報入力シート!Y84)</f>
        <v/>
      </c>
      <c r="O45" s="45"/>
      <c r="P45" s="1029"/>
      <c r="Q45" s="1030"/>
      <c r="R45" s="472" t="str">
        <f>IFERROR(IF(OR('別紙様式3-2（４・５月）'!Z47="ベア加算",'別紙様式3-2（４・５月）'!R47=""),"",P45*VLOOKUP(N45,【参考】数式用!$AD$2:$AH$37,MATCH(O45,【参考】数式用!$K$4:$N$4,0)+1,0)),"")</f>
        <v/>
      </c>
      <c r="S45" s="69"/>
      <c r="T45" s="1031"/>
      <c r="U45" s="1032"/>
      <c r="V45" s="470" t="str">
        <f>IFERROR(IF(AND('別紙様式3-2（４・５月）'!O47="",O45&lt;&gt;""),P45,P45*VLOOKUP(AF45,【参考】数式用4!$EY$3:$GF$106,MATCH(N45,【参考】数式用4!$EY$2:$GF$2,0))),"")</f>
        <v/>
      </c>
      <c r="W45" s="46"/>
      <c r="X45" s="68"/>
      <c r="Y45" s="999" t="str">
        <f>IFERROR(IF(OR('別紙様式3-2（４・５月）'!Z47="ベア加算",'別紙様式3-2（４・５月）'!R47=""),"",W45*VLOOKUP(N45,【参考】数式用!$AD$2:$AH$27,MATCH(O45,【参考】数式用!$K$4:$N$4,0)+1,0)),"")</f>
        <v/>
      </c>
      <c r="Z45" s="1000"/>
      <c r="AA45" s="69"/>
      <c r="AB45" s="70"/>
      <c r="AC45" s="472" t="str">
        <f>IFERROR(IF(AND('別紙様式3-2（４・５月）'!O47="",W45&lt;&gt;"",W45&lt;&gt;"―"),X45,X45*VLOOKUP(AG45,【参考】数式用4!$EY$3:$GF$106,MATCH(N45,【参考】数式用4!$EY$2:$GF$2,0))),"")</f>
        <v/>
      </c>
      <c r="AD45" s="465" t="str">
        <f t="shared" si="0"/>
        <v/>
      </c>
      <c r="AE45" s="467" t="str">
        <f t="shared" si="1"/>
        <v/>
      </c>
      <c r="AF45" s="375" t="str">
        <f>IF(O45="","",'別紙様式3-2（４・５月）'!O47&amp;'別紙様式3-2（４・５月）'!P47&amp;'別紙様式3-2（４・５月）'!Q47&amp;"から"&amp;O45)</f>
        <v/>
      </c>
      <c r="AG45" s="375" t="str">
        <f>IF(OR(W45="",W45="―"),"",'別紙様式3-2（４・５月）'!O47&amp;'別紙様式3-2（４・５月）'!P47&amp;'別紙様式3-2（４・５月）'!Q47&amp;"から"&amp;W45)</f>
        <v/>
      </c>
      <c r="AH45" s="332"/>
      <c r="AI45" s="332"/>
      <c r="AJ45" s="332"/>
      <c r="AK45" s="332"/>
      <c r="AL45" s="332"/>
      <c r="AM45" s="332"/>
      <c r="AN45" s="332"/>
      <c r="AO45" s="332"/>
    </row>
    <row r="46" spans="1:41" customFormat="1" ht="25" customHeight="1">
      <c r="A46" s="376">
        <v>33</v>
      </c>
      <c r="B46" s="913" t="str">
        <f>IF(基本情報入力シート!C85="","",基本情報入力シート!C85)</f>
        <v/>
      </c>
      <c r="C46" s="914"/>
      <c r="D46" s="914"/>
      <c r="E46" s="914"/>
      <c r="F46" s="914"/>
      <c r="G46" s="914"/>
      <c r="H46" s="914"/>
      <c r="I46" s="915"/>
      <c r="J46" s="360" t="str">
        <f>IF(基本情報入力シート!M85="","",基本情報入力シート!M85)</f>
        <v/>
      </c>
      <c r="K46" s="361" t="str">
        <f>IF(基本情報入力シート!R85="","",基本情報入力シート!R85)</f>
        <v/>
      </c>
      <c r="L46" s="361" t="str">
        <f>IF(基本情報入力シート!W85="","",基本情報入力シート!W85)</f>
        <v/>
      </c>
      <c r="M46" s="362" t="str">
        <f>IF(基本情報入力シート!X85="","",基本情報入力シート!X85)</f>
        <v/>
      </c>
      <c r="N46" s="363" t="str">
        <f>IF(基本情報入力シート!Y85="","",基本情報入力シート!Y85)</f>
        <v/>
      </c>
      <c r="O46" s="45"/>
      <c r="P46" s="1029"/>
      <c r="Q46" s="1030"/>
      <c r="R46" s="472" t="str">
        <f>IFERROR(IF(OR('別紙様式3-2（４・５月）'!Z48="ベア加算",'別紙様式3-2（４・５月）'!R48=""),"",P46*VLOOKUP(N46,【参考】数式用!$AD$2:$AH$37,MATCH(O46,【参考】数式用!$K$4:$N$4,0)+1,0)),"")</f>
        <v/>
      </c>
      <c r="S46" s="69"/>
      <c r="T46" s="1031"/>
      <c r="U46" s="1032"/>
      <c r="V46" s="470" t="str">
        <f>IFERROR(IF(AND('別紙様式3-2（４・５月）'!O48="",O46&lt;&gt;""),P46,P46*VLOOKUP(AF46,【参考】数式用4!$EY$3:$GF$106,MATCH(N46,【参考】数式用4!$EY$2:$GF$2,0))),"")</f>
        <v/>
      </c>
      <c r="W46" s="46"/>
      <c r="X46" s="68"/>
      <c r="Y46" s="999" t="str">
        <f>IFERROR(IF(OR('別紙様式3-2（４・５月）'!Z48="ベア加算",'別紙様式3-2（４・５月）'!R48=""),"",W46*VLOOKUP(N46,【参考】数式用!$AD$2:$AH$27,MATCH(O46,【参考】数式用!$K$4:$N$4,0)+1,0)),"")</f>
        <v/>
      </c>
      <c r="Z46" s="1000"/>
      <c r="AA46" s="69"/>
      <c r="AB46" s="70"/>
      <c r="AC46" s="472" t="str">
        <f>IFERROR(IF(AND('別紙様式3-2（４・５月）'!O48="",W46&lt;&gt;"",W46&lt;&gt;"―"),X46,X46*VLOOKUP(AG46,【参考】数式用4!$EY$3:$GF$106,MATCH(N46,【参考】数式用4!$EY$2:$GF$2,0))),"")</f>
        <v/>
      </c>
      <c r="AD46" s="465" t="str">
        <f t="shared" si="0"/>
        <v/>
      </c>
      <c r="AE46" s="467" t="str">
        <f t="shared" si="1"/>
        <v/>
      </c>
      <c r="AF46" s="375" t="str">
        <f>IF(O46="","",'別紙様式3-2（４・５月）'!O48&amp;'別紙様式3-2（４・５月）'!P48&amp;'別紙様式3-2（４・５月）'!Q48&amp;"から"&amp;O46)</f>
        <v/>
      </c>
      <c r="AG46" s="375" t="str">
        <f>IF(OR(W46="",W46="―"),"",'別紙様式3-2（４・５月）'!O48&amp;'別紙様式3-2（４・５月）'!P48&amp;'別紙様式3-2（４・５月）'!Q48&amp;"から"&amp;W46)</f>
        <v/>
      </c>
      <c r="AH46" s="332"/>
      <c r="AI46" s="332"/>
      <c r="AJ46" s="332"/>
      <c r="AK46" s="332"/>
      <c r="AL46" s="332"/>
      <c r="AM46" s="332"/>
      <c r="AN46" s="332"/>
      <c r="AO46" s="332"/>
    </row>
    <row r="47" spans="1:41" customFormat="1" ht="25" customHeight="1">
      <c r="A47" s="376">
        <v>34</v>
      </c>
      <c r="B47" s="913" t="str">
        <f>IF(基本情報入力シート!C86="","",基本情報入力シート!C86)</f>
        <v/>
      </c>
      <c r="C47" s="914"/>
      <c r="D47" s="914"/>
      <c r="E47" s="914"/>
      <c r="F47" s="914"/>
      <c r="G47" s="914"/>
      <c r="H47" s="914"/>
      <c r="I47" s="915"/>
      <c r="J47" s="360" t="str">
        <f>IF(基本情報入力シート!M86="","",基本情報入力シート!M86)</f>
        <v/>
      </c>
      <c r="K47" s="361" t="str">
        <f>IF(基本情報入力シート!R86="","",基本情報入力シート!R86)</f>
        <v/>
      </c>
      <c r="L47" s="361" t="str">
        <f>IF(基本情報入力シート!W86="","",基本情報入力シート!W86)</f>
        <v/>
      </c>
      <c r="M47" s="362" t="str">
        <f>IF(基本情報入力シート!X86="","",基本情報入力シート!X86)</f>
        <v/>
      </c>
      <c r="N47" s="363" t="str">
        <f>IF(基本情報入力シート!Y86="","",基本情報入力シート!Y86)</f>
        <v/>
      </c>
      <c r="O47" s="45"/>
      <c r="P47" s="1029"/>
      <c r="Q47" s="1030"/>
      <c r="R47" s="472" t="str">
        <f>IFERROR(IF(OR('別紙様式3-2（４・５月）'!Z49="ベア加算",'別紙様式3-2（４・５月）'!R49=""),"",P47*VLOOKUP(N47,【参考】数式用!$AD$2:$AH$37,MATCH(O47,【参考】数式用!$K$4:$N$4,0)+1,0)),"")</f>
        <v/>
      </c>
      <c r="S47" s="69"/>
      <c r="T47" s="1031"/>
      <c r="U47" s="1032"/>
      <c r="V47" s="470" t="str">
        <f>IFERROR(IF(AND('別紙様式3-2（４・５月）'!O49="",O47&lt;&gt;""),P47,P47*VLOOKUP(AF47,【参考】数式用4!$EY$3:$GF$106,MATCH(N47,【参考】数式用4!$EY$2:$GF$2,0))),"")</f>
        <v/>
      </c>
      <c r="W47" s="46"/>
      <c r="X47" s="68"/>
      <c r="Y47" s="999" t="str">
        <f>IFERROR(IF(OR('別紙様式3-2（４・５月）'!Z49="ベア加算",'別紙様式3-2（４・５月）'!R49=""),"",W47*VLOOKUP(N47,【参考】数式用!$AD$2:$AH$27,MATCH(O47,【参考】数式用!$K$4:$N$4,0)+1,0)),"")</f>
        <v/>
      </c>
      <c r="Z47" s="1000"/>
      <c r="AA47" s="69"/>
      <c r="AB47" s="70"/>
      <c r="AC47" s="472" t="str">
        <f>IFERROR(IF(AND('別紙様式3-2（４・５月）'!O49="",W47&lt;&gt;"",W47&lt;&gt;"―"),X47,X47*VLOOKUP(AG47,【参考】数式用4!$EY$3:$GF$106,MATCH(N47,【参考】数式用4!$EY$2:$GF$2,0))),"")</f>
        <v/>
      </c>
      <c r="AD47" s="465" t="str">
        <f t="shared" si="0"/>
        <v/>
      </c>
      <c r="AE47" s="467" t="str">
        <f t="shared" si="1"/>
        <v/>
      </c>
      <c r="AF47" s="375" t="str">
        <f>IF(O47="","",'別紙様式3-2（４・５月）'!O49&amp;'別紙様式3-2（４・５月）'!P49&amp;'別紙様式3-2（４・５月）'!Q49&amp;"から"&amp;O47)</f>
        <v/>
      </c>
      <c r="AG47" s="375" t="str">
        <f>IF(OR(W47="",W47="―"),"",'別紙様式3-2（４・５月）'!O49&amp;'別紙様式3-2（４・５月）'!P49&amp;'別紙様式3-2（４・５月）'!Q49&amp;"から"&amp;W47)</f>
        <v/>
      </c>
      <c r="AH47" s="332"/>
      <c r="AI47" s="332"/>
      <c r="AJ47" s="332"/>
      <c r="AK47" s="332"/>
      <c r="AL47" s="332"/>
      <c r="AM47" s="332"/>
      <c r="AN47" s="332"/>
      <c r="AO47" s="332"/>
    </row>
    <row r="48" spans="1:41" customFormat="1" ht="25" customHeight="1">
      <c r="A48" s="376">
        <v>35</v>
      </c>
      <c r="B48" s="913" t="str">
        <f>IF(基本情報入力シート!C87="","",基本情報入力シート!C87)</f>
        <v/>
      </c>
      <c r="C48" s="914"/>
      <c r="D48" s="914"/>
      <c r="E48" s="914"/>
      <c r="F48" s="914"/>
      <c r="G48" s="914"/>
      <c r="H48" s="914"/>
      <c r="I48" s="915"/>
      <c r="J48" s="360" t="str">
        <f>IF(基本情報入力シート!M87="","",基本情報入力シート!M87)</f>
        <v/>
      </c>
      <c r="K48" s="361" t="str">
        <f>IF(基本情報入力シート!R87="","",基本情報入力シート!R87)</f>
        <v/>
      </c>
      <c r="L48" s="361" t="str">
        <f>IF(基本情報入力シート!W87="","",基本情報入力シート!W87)</f>
        <v/>
      </c>
      <c r="M48" s="362" t="str">
        <f>IF(基本情報入力シート!X87="","",基本情報入力シート!X87)</f>
        <v/>
      </c>
      <c r="N48" s="363" t="str">
        <f>IF(基本情報入力シート!Y87="","",基本情報入力シート!Y87)</f>
        <v/>
      </c>
      <c r="O48" s="45"/>
      <c r="P48" s="1029"/>
      <c r="Q48" s="1030"/>
      <c r="R48" s="472" t="str">
        <f>IFERROR(IF(OR('別紙様式3-2（４・５月）'!Z50="ベア加算",'別紙様式3-2（４・５月）'!R50=""),"",P48*VLOOKUP(N48,【参考】数式用!$AD$2:$AH$37,MATCH(O48,【参考】数式用!$K$4:$N$4,0)+1,0)),"")</f>
        <v/>
      </c>
      <c r="S48" s="69"/>
      <c r="T48" s="1031"/>
      <c r="U48" s="1032"/>
      <c r="V48" s="470" t="str">
        <f>IFERROR(IF(AND('別紙様式3-2（４・５月）'!O50="",O48&lt;&gt;""),P48,P48*VLOOKUP(AF48,【参考】数式用4!$EY$3:$GF$106,MATCH(N48,【参考】数式用4!$EY$2:$GF$2,0))),"")</f>
        <v/>
      </c>
      <c r="W48" s="46"/>
      <c r="X48" s="68"/>
      <c r="Y48" s="999" t="str">
        <f>IFERROR(IF(OR('別紙様式3-2（４・５月）'!Z50="ベア加算",'別紙様式3-2（４・５月）'!R50=""),"",W48*VLOOKUP(N48,【参考】数式用!$AD$2:$AH$27,MATCH(O48,【参考】数式用!$K$4:$N$4,0)+1,0)),"")</f>
        <v/>
      </c>
      <c r="Z48" s="1000"/>
      <c r="AA48" s="69"/>
      <c r="AB48" s="70"/>
      <c r="AC48" s="472" t="str">
        <f>IFERROR(IF(AND('別紙様式3-2（４・５月）'!O50="",W48&lt;&gt;"",W48&lt;&gt;"―"),X48,X48*VLOOKUP(AG48,【参考】数式用4!$EY$3:$GF$106,MATCH(N48,【参考】数式用4!$EY$2:$GF$2,0))),"")</f>
        <v/>
      </c>
      <c r="AD48" s="465" t="str">
        <f t="shared" si="0"/>
        <v/>
      </c>
      <c r="AE48" s="467" t="str">
        <f t="shared" si="1"/>
        <v/>
      </c>
      <c r="AF48" s="375" t="str">
        <f>IF(O48="","",'別紙様式3-2（４・５月）'!O50&amp;'別紙様式3-2（４・５月）'!P50&amp;'別紙様式3-2（４・５月）'!Q50&amp;"から"&amp;O48)</f>
        <v/>
      </c>
      <c r="AG48" s="375" t="str">
        <f>IF(OR(W48="",W48="―"),"",'別紙様式3-2（４・５月）'!O50&amp;'別紙様式3-2（４・５月）'!P50&amp;'別紙様式3-2（４・５月）'!Q50&amp;"から"&amp;W48)</f>
        <v/>
      </c>
      <c r="AH48" s="332"/>
      <c r="AI48" s="332"/>
      <c r="AJ48" s="332"/>
      <c r="AK48" s="332"/>
      <c r="AL48" s="332"/>
      <c r="AM48" s="332"/>
      <c r="AN48" s="332"/>
      <c r="AO48" s="332"/>
    </row>
    <row r="49" spans="1:41" customFormat="1" ht="25" customHeight="1">
      <c r="A49" s="376">
        <v>36</v>
      </c>
      <c r="B49" s="913" t="str">
        <f>IF(基本情報入力シート!C88="","",基本情報入力シート!C88)</f>
        <v/>
      </c>
      <c r="C49" s="914"/>
      <c r="D49" s="914"/>
      <c r="E49" s="914"/>
      <c r="F49" s="914"/>
      <c r="G49" s="914"/>
      <c r="H49" s="914"/>
      <c r="I49" s="915"/>
      <c r="J49" s="360" t="str">
        <f>IF(基本情報入力シート!M88="","",基本情報入力シート!M88)</f>
        <v/>
      </c>
      <c r="K49" s="361" t="str">
        <f>IF(基本情報入力シート!R88="","",基本情報入力シート!R88)</f>
        <v/>
      </c>
      <c r="L49" s="361" t="str">
        <f>IF(基本情報入力シート!W88="","",基本情報入力シート!W88)</f>
        <v/>
      </c>
      <c r="M49" s="362" t="str">
        <f>IF(基本情報入力シート!X88="","",基本情報入力シート!X88)</f>
        <v/>
      </c>
      <c r="N49" s="363" t="str">
        <f>IF(基本情報入力シート!Y88="","",基本情報入力シート!Y88)</f>
        <v/>
      </c>
      <c r="O49" s="45"/>
      <c r="P49" s="1029"/>
      <c r="Q49" s="1030"/>
      <c r="R49" s="472" t="str">
        <f>IFERROR(IF(OR('別紙様式3-2（４・５月）'!Z51="ベア加算",'別紙様式3-2（４・５月）'!R51=""),"",P49*VLOOKUP(N49,【参考】数式用!$AD$2:$AH$37,MATCH(O49,【参考】数式用!$K$4:$N$4,0)+1,0)),"")</f>
        <v/>
      </c>
      <c r="S49" s="69"/>
      <c r="T49" s="1031"/>
      <c r="U49" s="1032"/>
      <c r="V49" s="470" t="str">
        <f>IFERROR(IF(AND('別紙様式3-2（４・５月）'!O51="",O49&lt;&gt;""),P49,P49*VLOOKUP(AF49,【参考】数式用4!$EY$3:$GF$106,MATCH(N49,【参考】数式用4!$EY$2:$GF$2,0))),"")</f>
        <v/>
      </c>
      <c r="W49" s="46"/>
      <c r="X49" s="68"/>
      <c r="Y49" s="999" t="str">
        <f>IFERROR(IF(OR('別紙様式3-2（４・５月）'!Z51="ベア加算",'別紙様式3-2（４・５月）'!R51=""),"",W49*VLOOKUP(N49,【参考】数式用!$AD$2:$AH$27,MATCH(O49,【参考】数式用!$K$4:$N$4,0)+1,0)),"")</f>
        <v/>
      </c>
      <c r="Z49" s="1000"/>
      <c r="AA49" s="69"/>
      <c r="AB49" s="70"/>
      <c r="AC49" s="472" t="str">
        <f>IFERROR(IF(AND('別紙様式3-2（４・５月）'!O51="",W49&lt;&gt;"",W49&lt;&gt;"―"),X49,X49*VLOOKUP(AG49,【参考】数式用4!$EY$3:$GF$106,MATCH(N49,【参考】数式用4!$EY$2:$GF$2,0))),"")</f>
        <v/>
      </c>
      <c r="AD49" s="465" t="str">
        <f t="shared" si="0"/>
        <v/>
      </c>
      <c r="AE49" s="467" t="str">
        <f t="shared" si="1"/>
        <v/>
      </c>
      <c r="AF49" s="375" t="str">
        <f>IF(O49="","",'別紙様式3-2（４・５月）'!O51&amp;'別紙様式3-2（４・５月）'!P51&amp;'別紙様式3-2（４・５月）'!Q51&amp;"から"&amp;O49)</f>
        <v/>
      </c>
      <c r="AG49" s="375" t="str">
        <f>IF(OR(W49="",W49="―"),"",'別紙様式3-2（４・５月）'!O51&amp;'別紙様式3-2（４・５月）'!P51&amp;'別紙様式3-2（４・５月）'!Q51&amp;"から"&amp;W49)</f>
        <v/>
      </c>
      <c r="AH49" s="332"/>
      <c r="AI49" s="332"/>
      <c r="AJ49" s="332"/>
      <c r="AK49" s="332"/>
      <c r="AL49" s="332"/>
      <c r="AM49" s="332"/>
      <c r="AN49" s="332"/>
      <c r="AO49" s="332"/>
    </row>
    <row r="50" spans="1:41" customFormat="1" ht="25" customHeight="1">
      <c r="A50" s="376">
        <v>37</v>
      </c>
      <c r="B50" s="913" t="str">
        <f>IF(基本情報入力シート!C89="","",基本情報入力シート!C89)</f>
        <v/>
      </c>
      <c r="C50" s="914"/>
      <c r="D50" s="914"/>
      <c r="E50" s="914"/>
      <c r="F50" s="914"/>
      <c r="G50" s="914"/>
      <c r="H50" s="914"/>
      <c r="I50" s="915"/>
      <c r="J50" s="360" t="str">
        <f>IF(基本情報入力シート!M89="","",基本情報入力シート!M89)</f>
        <v/>
      </c>
      <c r="K50" s="361" t="str">
        <f>IF(基本情報入力シート!R89="","",基本情報入力シート!R89)</f>
        <v/>
      </c>
      <c r="L50" s="361" t="str">
        <f>IF(基本情報入力シート!W89="","",基本情報入力シート!W89)</f>
        <v/>
      </c>
      <c r="M50" s="362" t="str">
        <f>IF(基本情報入力シート!X89="","",基本情報入力シート!X89)</f>
        <v/>
      </c>
      <c r="N50" s="363" t="str">
        <f>IF(基本情報入力シート!Y89="","",基本情報入力シート!Y89)</f>
        <v/>
      </c>
      <c r="O50" s="45"/>
      <c r="P50" s="1029"/>
      <c r="Q50" s="1030"/>
      <c r="R50" s="472" t="str">
        <f>IFERROR(IF(OR('別紙様式3-2（４・５月）'!Z52="ベア加算",'別紙様式3-2（４・５月）'!R52=""),"",P50*VLOOKUP(N50,【参考】数式用!$AD$2:$AH$37,MATCH(O50,【参考】数式用!$K$4:$N$4,0)+1,0)),"")</f>
        <v/>
      </c>
      <c r="S50" s="69"/>
      <c r="T50" s="1031"/>
      <c r="U50" s="1032"/>
      <c r="V50" s="470" t="str">
        <f>IFERROR(IF(AND('別紙様式3-2（４・５月）'!O52="",O50&lt;&gt;""),P50,P50*VLOOKUP(AF50,【参考】数式用4!$EY$3:$GF$106,MATCH(N50,【参考】数式用4!$EY$2:$GF$2,0))),"")</f>
        <v/>
      </c>
      <c r="W50" s="46"/>
      <c r="X50" s="68"/>
      <c r="Y50" s="999" t="str">
        <f>IFERROR(IF(OR('別紙様式3-2（４・５月）'!Z52="ベア加算",'別紙様式3-2（４・５月）'!R52=""),"",W50*VLOOKUP(N50,【参考】数式用!$AD$2:$AH$27,MATCH(O50,【参考】数式用!$K$4:$N$4,0)+1,0)),"")</f>
        <v/>
      </c>
      <c r="Z50" s="1000"/>
      <c r="AA50" s="69"/>
      <c r="AB50" s="70"/>
      <c r="AC50" s="472" t="str">
        <f>IFERROR(IF(AND('別紙様式3-2（４・５月）'!O52="",W50&lt;&gt;"",W50&lt;&gt;"―"),X50,X50*VLOOKUP(AG50,【参考】数式用4!$EY$3:$GF$106,MATCH(N50,【参考】数式用4!$EY$2:$GF$2,0))),"")</f>
        <v/>
      </c>
      <c r="AD50" s="465" t="str">
        <f t="shared" si="0"/>
        <v/>
      </c>
      <c r="AE50" s="467" t="str">
        <f t="shared" si="1"/>
        <v/>
      </c>
      <c r="AF50" s="375" t="str">
        <f>IF(O50="","",'別紙様式3-2（４・５月）'!O52&amp;'別紙様式3-2（４・５月）'!P52&amp;'別紙様式3-2（４・５月）'!Q52&amp;"から"&amp;O50)</f>
        <v/>
      </c>
      <c r="AG50" s="375" t="str">
        <f>IF(OR(W50="",W50="―"),"",'別紙様式3-2（４・５月）'!O52&amp;'別紙様式3-2（４・５月）'!P52&amp;'別紙様式3-2（４・５月）'!Q52&amp;"から"&amp;W50)</f>
        <v/>
      </c>
      <c r="AH50" s="332"/>
      <c r="AI50" s="332"/>
      <c r="AJ50" s="332"/>
      <c r="AK50" s="332"/>
      <c r="AL50" s="332"/>
      <c r="AM50" s="332"/>
      <c r="AN50" s="332"/>
      <c r="AO50" s="332"/>
    </row>
    <row r="51" spans="1:41" customFormat="1" ht="25" customHeight="1">
      <c r="A51" s="376">
        <v>38</v>
      </c>
      <c r="B51" s="913" t="str">
        <f>IF(基本情報入力シート!C90="","",基本情報入力シート!C90)</f>
        <v/>
      </c>
      <c r="C51" s="914"/>
      <c r="D51" s="914"/>
      <c r="E51" s="914"/>
      <c r="F51" s="914"/>
      <c r="G51" s="914"/>
      <c r="H51" s="914"/>
      <c r="I51" s="915"/>
      <c r="J51" s="360" t="str">
        <f>IF(基本情報入力シート!M90="","",基本情報入力シート!M90)</f>
        <v/>
      </c>
      <c r="K51" s="361" t="str">
        <f>IF(基本情報入力シート!R90="","",基本情報入力シート!R90)</f>
        <v/>
      </c>
      <c r="L51" s="361" t="str">
        <f>IF(基本情報入力シート!W90="","",基本情報入力シート!W90)</f>
        <v/>
      </c>
      <c r="M51" s="362" t="str">
        <f>IF(基本情報入力シート!X90="","",基本情報入力シート!X90)</f>
        <v/>
      </c>
      <c r="N51" s="363" t="str">
        <f>IF(基本情報入力シート!Y90="","",基本情報入力シート!Y90)</f>
        <v/>
      </c>
      <c r="O51" s="45"/>
      <c r="P51" s="1029"/>
      <c r="Q51" s="1030"/>
      <c r="R51" s="472" t="str">
        <f>IFERROR(IF(OR('別紙様式3-2（４・５月）'!Z53="ベア加算",'別紙様式3-2（４・５月）'!R53=""),"",P51*VLOOKUP(N51,【参考】数式用!$AD$2:$AH$37,MATCH(O51,【参考】数式用!$K$4:$N$4,0)+1,0)),"")</f>
        <v/>
      </c>
      <c r="S51" s="69"/>
      <c r="T51" s="1031"/>
      <c r="U51" s="1032"/>
      <c r="V51" s="470" t="str">
        <f>IFERROR(IF(AND('別紙様式3-2（４・５月）'!O53="",O51&lt;&gt;""),P51,P51*VLOOKUP(AF51,【参考】数式用4!$EY$3:$GF$106,MATCH(N51,【参考】数式用4!$EY$2:$GF$2,0))),"")</f>
        <v/>
      </c>
      <c r="W51" s="46"/>
      <c r="X51" s="68"/>
      <c r="Y51" s="999" t="str">
        <f>IFERROR(IF(OR('別紙様式3-2（４・５月）'!Z53="ベア加算",'別紙様式3-2（４・５月）'!R53=""),"",W51*VLOOKUP(N51,【参考】数式用!$AD$2:$AH$27,MATCH(O51,【参考】数式用!$K$4:$N$4,0)+1,0)),"")</f>
        <v/>
      </c>
      <c r="Z51" s="1000"/>
      <c r="AA51" s="69"/>
      <c r="AB51" s="70"/>
      <c r="AC51" s="472" t="str">
        <f>IFERROR(IF(AND('別紙様式3-2（４・５月）'!O53="",W51&lt;&gt;"",W51&lt;&gt;"―"),X51,X51*VLOOKUP(AG51,【参考】数式用4!$EY$3:$GF$106,MATCH(N51,【参考】数式用4!$EY$2:$GF$2,0))),"")</f>
        <v/>
      </c>
      <c r="AD51" s="465" t="str">
        <f t="shared" si="0"/>
        <v/>
      </c>
      <c r="AE51" s="467" t="str">
        <f t="shared" si="1"/>
        <v/>
      </c>
      <c r="AF51" s="375" t="str">
        <f>IF(O51="","",'別紙様式3-2（４・５月）'!O53&amp;'別紙様式3-2（４・５月）'!P53&amp;'別紙様式3-2（４・５月）'!Q53&amp;"から"&amp;O51)</f>
        <v/>
      </c>
      <c r="AG51" s="375" t="str">
        <f>IF(OR(W51="",W51="―"),"",'別紙様式3-2（４・５月）'!O53&amp;'別紙様式3-2（４・５月）'!P53&amp;'別紙様式3-2（４・５月）'!Q53&amp;"から"&amp;W51)</f>
        <v/>
      </c>
      <c r="AH51" s="332"/>
      <c r="AI51" s="332"/>
      <c r="AJ51" s="332"/>
      <c r="AK51" s="332"/>
      <c r="AL51" s="332"/>
      <c r="AM51" s="332"/>
      <c r="AN51" s="332"/>
      <c r="AO51" s="332"/>
    </row>
    <row r="52" spans="1:41" customFormat="1" ht="25" customHeight="1">
      <c r="A52" s="376">
        <v>39</v>
      </c>
      <c r="B52" s="913" t="str">
        <f>IF(基本情報入力シート!C91="","",基本情報入力シート!C91)</f>
        <v/>
      </c>
      <c r="C52" s="914"/>
      <c r="D52" s="914"/>
      <c r="E52" s="914"/>
      <c r="F52" s="914"/>
      <c r="G52" s="914"/>
      <c r="H52" s="914"/>
      <c r="I52" s="915"/>
      <c r="J52" s="360" t="str">
        <f>IF(基本情報入力シート!M91="","",基本情報入力シート!M91)</f>
        <v/>
      </c>
      <c r="K52" s="361" t="str">
        <f>IF(基本情報入力シート!R91="","",基本情報入力シート!R91)</f>
        <v/>
      </c>
      <c r="L52" s="361" t="str">
        <f>IF(基本情報入力シート!W91="","",基本情報入力シート!W91)</f>
        <v/>
      </c>
      <c r="M52" s="362" t="str">
        <f>IF(基本情報入力シート!X91="","",基本情報入力シート!X91)</f>
        <v/>
      </c>
      <c r="N52" s="363" t="str">
        <f>IF(基本情報入力シート!Y91="","",基本情報入力シート!Y91)</f>
        <v/>
      </c>
      <c r="O52" s="45"/>
      <c r="P52" s="1029"/>
      <c r="Q52" s="1030"/>
      <c r="R52" s="472" t="str">
        <f>IFERROR(IF(OR('別紙様式3-2（４・５月）'!Z54="ベア加算",'別紙様式3-2（４・５月）'!R54=""),"",P52*VLOOKUP(N52,【参考】数式用!$AD$2:$AH$37,MATCH(O52,【参考】数式用!$K$4:$N$4,0)+1,0)),"")</f>
        <v/>
      </c>
      <c r="S52" s="69"/>
      <c r="T52" s="1031"/>
      <c r="U52" s="1032"/>
      <c r="V52" s="470" t="str">
        <f>IFERROR(IF(AND('別紙様式3-2（４・５月）'!O54="",O52&lt;&gt;""),P52,P52*VLOOKUP(AF52,【参考】数式用4!$EY$3:$GF$106,MATCH(N52,【参考】数式用4!$EY$2:$GF$2,0))),"")</f>
        <v/>
      </c>
      <c r="W52" s="46"/>
      <c r="X52" s="68"/>
      <c r="Y52" s="999" t="str">
        <f>IFERROR(IF(OR('別紙様式3-2（４・５月）'!Z54="ベア加算",'別紙様式3-2（４・５月）'!R54=""),"",W52*VLOOKUP(N52,【参考】数式用!$AD$2:$AH$27,MATCH(O52,【参考】数式用!$K$4:$N$4,0)+1,0)),"")</f>
        <v/>
      </c>
      <c r="Z52" s="1000"/>
      <c r="AA52" s="69"/>
      <c r="AB52" s="70"/>
      <c r="AC52" s="472" t="str">
        <f>IFERROR(IF(AND('別紙様式3-2（４・５月）'!O54="",W52&lt;&gt;"",W52&lt;&gt;"―"),X52,X52*VLOOKUP(AG52,【参考】数式用4!$EY$3:$GF$106,MATCH(N52,【参考】数式用4!$EY$2:$GF$2,0))),"")</f>
        <v/>
      </c>
      <c r="AD52" s="465" t="str">
        <f t="shared" si="0"/>
        <v/>
      </c>
      <c r="AE52" s="467" t="str">
        <f t="shared" si="1"/>
        <v/>
      </c>
      <c r="AF52" s="375" t="str">
        <f>IF(O52="","",'別紙様式3-2（４・５月）'!O54&amp;'別紙様式3-2（４・５月）'!P54&amp;'別紙様式3-2（４・５月）'!Q54&amp;"から"&amp;O52)</f>
        <v/>
      </c>
      <c r="AG52" s="375" t="str">
        <f>IF(OR(W52="",W52="―"),"",'別紙様式3-2（４・５月）'!O54&amp;'別紙様式3-2（４・５月）'!P54&amp;'別紙様式3-2（４・５月）'!Q54&amp;"から"&amp;W52)</f>
        <v/>
      </c>
      <c r="AH52" s="332"/>
      <c r="AI52" s="332"/>
      <c r="AJ52" s="332"/>
      <c r="AK52" s="332"/>
      <c r="AL52" s="332"/>
      <c r="AM52" s="332"/>
      <c r="AN52" s="332"/>
      <c r="AO52" s="332"/>
    </row>
    <row r="53" spans="1:41" customFormat="1" ht="25" customHeight="1">
      <c r="A53" s="376">
        <v>40</v>
      </c>
      <c r="B53" s="913" t="str">
        <f>IF(基本情報入力シート!C92="","",基本情報入力シート!C92)</f>
        <v/>
      </c>
      <c r="C53" s="914"/>
      <c r="D53" s="914"/>
      <c r="E53" s="914"/>
      <c r="F53" s="914"/>
      <c r="G53" s="914"/>
      <c r="H53" s="914"/>
      <c r="I53" s="915"/>
      <c r="J53" s="360" t="str">
        <f>IF(基本情報入力シート!M92="","",基本情報入力シート!M92)</f>
        <v/>
      </c>
      <c r="K53" s="361" t="str">
        <f>IF(基本情報入力シート!R92="","",基本情報入力シート!R92)</f>
        <v/>
      </c>
      <c r="L53" s="361" t="str">
        <f>IF(基本情報入力シート!W92="","",基本情報入力シート!W92)</f>
        <v/>
      </c>
      <c r="M53" s="362" t="str">
        <f>IF(基本情報入力シート!X92="","",基本情報入力シート!X92)</f>
        <v/>
      </c>
      <c r="N53" s="363" t="str">
        <f>IF(基本情報入力シート!Y92="","",基本情報入力シート!Y92)</f>
        <v/>
      </c>
      <c r="O53" s="45"/>
      <c r="P53" s="1029"/>
      <c r="Q53" s="1030"/>
      <c r="R53" s="472" t="str">
        <f>IFERROR(IF(OR('別紙様式3-2（４・５月）'!Z55="ベア加算",'別紙様式3-2（４・５月）'!R55=""),"",P53*VLOOKUP(N53,【参考】数式用!$AD$2:$AH$37,MATCH(O53,【参考】数式用!$K$4:$N$4,0)+1,0)),"")</f>
        <v/>
      </c>
      <c r="S53" s="69"/>
      <c r="T53" s="1031"/>
      <c r="U53" s="1032"/>
      <c r="V53" s="470" t="str">
        <f>IFERROR(IF(AND('別紙様式3-2（４・５月）'!O55="",O53&lt;&gt;""),P53,P53*VLOOKUP(AF53,【参考】数式用4!$EY$3:$GF$106,MATCH(N53,【参考】数式用4!$EY$2:$GF$2,0))),"")</f>
        <v/>
      </c>
      <c r="W53" s="46"/>
      <c r="X53" s="68"/>
      <c r="Y53" s="999" t="str">
        <f>IFERROR(IF(OR('別紙様式3-2（４・５月）'!Z55="ベア加算",'別紙様式3-2（４・５月）'!R55=""),"",W53*VLOOKUP(N53,【参考】数式用!$AD$2:$AH$27,MATCH(O53,【参考】数式用!$K$4:$N$4,0)+1,0)),"")</f>
        <v/>
      </c>
      <c r="Z53" s="1000"/>
      <c r="AA53" s="69"/>
      <c r="AB53" s="70"/>
      <c r="AC53" s="472" t="str">
        <f>IFERROR(IF(AND('別紙様式3-2（４・５月）'!O55="",W53&lt;&gt;"",W53&lt;&gt;"―"),X53,X53*VLOOKUP(AG53,【参考】数式用4!$EY$3:$GF$106,MATCH(N53,【参考】数式用4!$EY$2:$GF$2,0))),"")</f>
        <v/>
      </c>
      <c r="AD53" s="465" t="str">
        <f t="shared" si="0"/>
        <v/>
      </c>
      <c r="AE53" s="467" t="str">
        <f t="shared" si="1"/>
        <v/>
      </c>
      <c r="AF53" s="375" t="str">
        <f>IF(O53="","",'別紙様式3-2（４・５月）'!O55&amp;'別紙様式3-2（４・５月）'!P55&amp;'別紙様式3-2（４・５月）'!Q55&amp;"から"&amp;O53)</f>
        <v/>
      </c>
      <c r="AG53" s="375" t="str">
        <f>IF(OR(W53="",W53="―"),"",'別紙様式3-2（４・５月）'!O55&amp;'別紙様式3-2（４・５月）'!P55&amp;'別紙様式3-2（４・５月）'!Q55&amp;"から"&amp;W53)</f>
        <v/>
      </c>
      <c r="AH53" s="332"/>
      <c r="AI53" s="332"/>
      <c r="AJ53" s="332"/>
      <c r="AK53" s="332"/>
      <c r="AL53" s="332"/>
      <c r="AM53" s="332"/>
      <c r="AN53" s="332"/>
      <c r="AO53" s="332"/>
    </row>
    <row r="54" spans="1:41" customFormat="1" ht="25" customHeight="1">
      <c r="A54" s="376">
        <v>41</v>
      </c>
      <c r="B54" s="913" t="str">
        <f>IF(基本情報入力シート!C93="","",基本情報入力シート!C93)</f>
        <v/>
      </c>
      <c r="C54" s="914"/>
      <c r="D54" s="914"/>
      <c r="E54" s="914"/>
      <c r="F54" s="914"/>
      <c r="G54" s="914"/>
      <c r="H54" s="914"/>
      <c r="I54" s="915"/>
      <c r="J54" s="360" t="str">
        <f>IF(基本情報入力シート!M93="","",基本情報入力シート!M93)</f>
        <v/>
      </c>
      <c r="K54" s="361" t="str">
        <f>IF(基本情報入力シート!R93="","",基本情報入力シート!R93)</f>
        <v/>
      </c>
      <c r="L54" s="361" t="str">
        <f>IF(基本情報入力シート!W93="","",基本情報入力シート!W93)</f>
        <v/>
      </c>
      <c r="M54" s="362" t="str">
        <f>IF(基本情報入力シート!X93="","",基本情報入力シート!X93)</f>
        <v/>
      </c>
      <c r="N54" s="363" t="str">
        <f>IF(基本情報入力シート!Y93="","",基本情報入力シート!Y93)</f>
        <v/>
      </c>
      <c r="O54" s="45"/>
      <c r="P54" s="1029"/>
      <c r="Q54" s="1030"/>
      <c r="R54" s="472" t="str">
        <f>IFERROR(IF(OR('別紙様式3-2（４・５月）'!Z56="ベア加算",'別紙様式3-2（４・５月）'!R56=""),"",P54*VLOOKUP(N54,【参考】数式用!$AD$2:$AH$37,MATCH(O54,【参考】数式用!$K$4:$N$4,0)+1,0)),"")</f>
        <v/>
      </c>
      <c r="S54" s="69"/>
      <c r="T54" s="1031"/>
      <c r="U54" s="1032"/>
      <c r="V54" s="470" t="str">
        <f>IFERROR(IF(AND('別紙様式3-2（４・５月）'!O56="",O54&lt;&gt;""),P54,P54*VLOOKUP(AF54,【参考】数式用4!$EY$3:$GF$106,MATCH(N54,【参考】数式用4!$EY$2:$GF$2,0))),"")</f>
        <v/>
      </c>
      <c r="W54" s="46"/>
      <c r="X54" s="68"/>
      <c r="Y54" s="999" t="str">
        <f>IFERROR(IF(OR('別紙様式3-2（４・５月）'!Z56="ベア加算",'別紙様式3-2（４・５月）'!R56=""),"",W54*VLOOKUP(N54,【参考】数式用!$AD$2:$AH$27,MATCH(O54,【参考】数式用!$K$4:$N$4,0)+1,0)),"")</f>
        <v/>
      </c>
      <c r="Z54" s="1000"/>
      <c r="AA54" s="69"/>
      <c r="AB54" s="70"/>
      <c r="AC54" s="472" t="str">
        <f>IFERROR(IF(AND('別紙様式3-2（４・５月）'!O56="",W54&lt;&gt;"",W54&lt;&gt;"―"),X54,X54*VLOOKUP(AG54,【参考】数式用4!$EY$3:$GF$106,MATCH(N54,【参考】数式用4!$EY$2:$GF$2,0))),"")</f>
        <v/>
      </c>
      <c r="AD54" s="465" t="str">
        <f t="shared" si="0"/>
        <v/>
      </c>
      <c r="AE54" s="467" t="str">
        <f t="shared" si="1"/>
        <v/>
      </c>
      <c r="AF54" s="375" t="str">
        <f>IF(O54="","",'別紙様式3-2（４・５月）'!O56&amp;'別紙様式3-2（４・５月）'!P56&amp;'別紙様式3-2（４・５月）'!Q56&amp;"から"&amp;O54)</f>
        <v/>
      </c>
      <c r="AG54" s="375" t="str">
        <f>IF(OR(W54="",W54="―"),"",'別紙様式3-2（４・５月）'!O56&amp;'別紙様式3-2（４・５月）'!P56&amp;'別紙様式3-2（４・５月）'!Q56&amp;"から"&amp;W54)</f>
        <v/>
      </c>
      <c r="AH54" s="332"/>
      <c r="AI54" s="332"/>
      <c r="AJ54" s="332"/>
      <c r="AK54" s="332"/>
      <c r="AL54" s="332"/>
      <c r="AM54" s="332"/>
      <c r="AN54" s="332"/>
      <c r="AO54" s="332"/>
    </row>
    <row r="55" spans="1:41" customFormat="1" ht="25" customHeight="1">
      <c r="A55" s="376">
        <v>42</v>
      </c>
      <c r="B55" s="913" t="str">
        <f>IF(基本情報入力シート!C94="","",基本情報入力シート!C94)</f>
        <v/>
      </c>
      <c r="C55" s="914"/>
      <c r="D55" s="914"/>
      <c r="E55" s="914"/>
      <c r="F55" s="914"/>
      <c r="G55" s="914"/>
      <c r="H55" s="914"/>
      <c r="I55" s="915"/>
      <c r="J55" s="360" t="str">
        <f>IF(基本情報入力シート!M94="","",基本情報入力シート!M94)</f>
        <v/>
      </c>
      <c r="K55" s="361" t="str">
        <f>IF(基本情報入力シート!R94="","",基本情報入力シート!R94)</f>
        <v/>
      </c>
      <c r="L55" s="361" t="str">
        <f>IF(基本情報入力シート!W94="","",基本情報入力シート!W94)</f>
        <v/>
      </c>
      <c r="M55" s="362" t="str">
        <f>IF(基本情報入力シート!X94="","",基本情報入力シート!X94)</f>
        <v/>
      </c>
      <c r="N55" s="363" t="str">
        <f>IF(基本情報入力シート!Y94="","",基本情報入力シート!Y94)</f>
        <v/>
      </c>
      <c r="O55" s="45"/>
      <c r="P55" s="1029"/>
      <c r="Q55" s="1030"/>
      <c r="R55" s="472" t="str">
        <f>IFERROR(IF(OR('別紙様式3-2（４・５月）'!Z57="ベア加算",'別紙様式3-2（４・５月）'!R57=""),"",P55*VLOOKUP(N55,【参考】数式用!$AD$2:$AH$37,MATCH(O55,【参考】数式用!$K$4:$N$4,0)+1,0)),"")</f>
        <v/>
      </c>
      <c r="S55" s="69"/>
      <c r="T55" s="1031"/>
      <c r="U55" s="1032"/>
      <c r="V55" s="470" t="str">
        <f>IFERROR(IF(AND('別紙様式3-2（４・５月）'!O57="",O55&lt;&gt;""),P55,P55*VLOOKUP(AF55,【参考】数式用4!$EY$3:$GF$106,MATCH(N55,【参考】数式用4!$EY$2:$GF$2,0))),"")</f>
        <v/>
      </c>
      <c r="W55" s="46"/>
      <c r="X55" s="68"/>
      <c r="Y55" s="999" t="str">
        <f>IFERROR(IF(OR('別紙様式3-2（４・５月）'!Z57="ベア加算",'別紙様式3-2（４・５月）'!R57=""),"",W55*VLOOKUP(N55,【参考】数式用!$AD$2:$AH$27,MATCH(O55,【参考】数式用!$K$4:$N$4,0)+1,0)),"")</f>
        <v/>
      </c>
      <c r="Z55" s="1000"/>
      <c r="AA55" s="69"/>
      <c r="AB55" s="70"/>
      <c r="AC55" s="472" t="str">
        <f>IFERROR(IF(AND('別紙様式3-2（４・５月）'!O57="",W55&lt;&gt;"",W55&lt;&gt;"―"),X55,X55*VLOOKUP(AG55,【参考】数式用4!$EY$3:$GF$106,MATCH(N55,【参考】数式用4!$EY$2:$GF$2,0))),"")</f>
        <v/>
      </c>
      <c r="AD55" s="465" t="str">
        <f t="shared" si="0"/>
        <v/>
      </c>
      <c r="AE55" s="467" t="str">
        <f t="shared" si="1"/>
        <v/>
      </c>
      <c r="AF55" s="375" t="str">
        <f>IF(O55="","",'別紙様式3-2（４・５月）'!O57&amp;'別紙様式3-2（４・５月）'!P57&amp;'別紙様式3-2（４・５月）'!Q57&amp;"から"&amp;O55)</f>
        <v/>
      </c>
      <c r="AG55" s="375" t="str">
        <f>IF(OR(W55="",W55="―"),"",'別紙様式3-2（４・５月）'!O57&amp;'別紙様式3-2（４・５月）'!P57&amp;'別紙様式3-2（４・５月）'!Q57&amp;"から"&amp;W55)</f>
        <v/>
      </c>
      <c r="AH55" s="332"/>
      <c r="AI55" s="332"/>
      <c r="AJ55" s="332"/>
      <c r="AK55" s="332"/>
      <c r="AL55" s="332"/>
      <c r="AM55" s="332"/>
      <c r="AN55" s="332"/>
      <c r="AO55" s="332"/>
    </row>
    <row r="56" spans="1:41" customFormat="1" ht="25" customHeight="1">
      <c r="A56" s="376">
        <v>43</v>
      </c>
      <c r="B56" s="913" t="str">
        <f>IF(基本情報入力シート!C95="","",基本情報入力シート!C95)</f>
        <v/>
      </c>
      <c r="C56" s="914"/>
      <c r="D56" s="914"/>
      <c r="E56" s="914"/>
      <c r="F56" s="914"/>
      <c r="G56" s="914"/>
      <c r="H56" s="914"/>
      <c r="I56" s="915"/>
      <c r="J56" s="360" t="str">
        <f>IF(基本情報入力シート!M95="","",基本情報入力シート!M95)</f>
        <v/>
      </c>
      <c r="K56" s="361" t="str">
        <f>IF(基本情報入力シート!R95="","",基本情報入力シート!R95)</f>
        <v/>
      </c>
      <c r="L56" s="361" t="str">
        <f>IF(基本情報入力シート!W95="","",基本情報入力シート!W95)</f>
        <v/>
      </c>
      <c r="M56" s="362" t="str">
        <f>IF(基本情報入力シート!X95="","",基本情報入力シート!X95)</f>
        <v/>
      </c>
      <c r="N56" s="363" t="str">
        <f>IF(基本情報入力シート!Y95="","",基本情報入力シート!Y95)</f>
        <v/>
      </c>
      <c r="O56" s="45"/>
      <c r="P56" s="1029"/>
      <c r="Q56" s="1030"/>
      <c r="R56" s="472" t="str">
        <f>IFERROR(IF(OR('別紙様式3-2（４・５月）'!Z58="ベア加算",'別紙様式3-2（４・５月）'!R58=""),"",P56*VLOOKUP(N56,【参考】数式用!$AD$2:$AH$37,MATCH(O56,【参考】数式用!$K$4:$N$4,0)+1,0)),"")</f>
        <v/>
      </c>
      <c r="S56" s="69"/>
      <c r="T56" s="1031"/>
      <c r="U56" s="1032"/>
      <c r="V56" s="470" t="str">
        <f>IFERROR(IF(AND('別紙様式3-2（４・５月）'!O58="",O56&lt;&gt;""),P56,P56*VLOOKUP(AF56,【参考】数式用4!$EY$3:$GF$106,MATCH(N56,【参考】数式用4!$EY$2:$GF$2,0))),"")</f>
        <v/>
      </c>
      <c r="W56" s="46"/>
      <c r="X56" s="68"/>
      <c r="Y56" s="999" t="str">
        <f>IFERROR(IF(OR('別紙様式3-2（４・５月）'!Z58="ベア加算",'別紙様式3-2（４・５月）'!R58=""),"",W56*VLOOKUP(N56,【参考】数式用!$AD$2:$AH$27,MATCH(O56,【参考】数式用!$K$4:$N$4,0)+1,0)),"")</f>
        <v/>
      </c>
      <c r="Z56" s="1000"/>
      <c r="AA56" s="69"/>
      <c r="AB56" s="70"/>
      <c r="AC56" s="472" t="str">
        <f>IFERROR(IF(AND('別紙様式3-2（４・５月）'!O58="",W56&lt;&gt;"",W56&lt;&gt;"―"),X56,X56*VLOOKUP(AG56,【参考】数式用4!$EY$3:$GF$106,MATCH(N56,【参考】数式用4!$EY$2:$GF$2,0))),"")</f>
        <v/>
      </c>
      <c r="AD56" s="465" t="str">
        <f t="shared" si="0"/>
        <v/>
      </c>
      <c r="AE56" s="467" t="str">
        <f t="shared" si="1"/>
        <v/>
      </c>
      <c r="AF56" s="375" t="str">
        <f>IF(O56="","",'別紙様式3-2（４・５月）'!O58&amp;'別紙様式3-2（４・５月）'!P58&amp;'別紙様式3-2（４・５月）'!Q58&amp;"から"&amp;O56)</f>
        <v/>
      </c>
      <c r="AG56" s="375" t="str">
        <f>IF(OR(W56="",W56="―"),"",'別紙様式3-2（４・５月）'!O58&amp;'別紙様式3-2（４・５月）'!P58&amp;'別紙様式3-2（４・５月）'!Q58&amp;"から"&amp;W56)</f>
        <v/>
      </c>
      <c r="AH56" s="332"/>
      <c r="AI56" s="332"/>
      <c r="AJ56" s="332"/>
      <c r="AK56" s="332"/>
      <c r="AL56" s="332"/>
      <c r="AM56" s="332"/>
      <c r="AN56" s="332"/>
      <c r="AO56" s="332"/>
    </row>
    <row r="57" spans="1:41" customFormat="1" ht="25" customHeight="1">
      <c r="A57" s="376">
        <v>44</v>
      </c>
      <c r="B57" s="913" t="str">
        <f>IF(基本情報入力シート!C96="","",基本情報入力シート!C96)</f>
        <v/>
      </c>
      <c r="C57" s="914"/>
      <c r="D57" s="914"/>
      <c r="E57" s="914"/>
      <c r="F57" s="914"/>
      <c r="G57" s="914"/>
      <c r="H57" s="914"/>
      <c r="I57" s="915"/>
      <c r="J57" s="360" t="str">
        <f>IF(基本情報入力シート!M96="","",基本情報入力シート!M96)</f>
        <v/>
      </c>
      <c r="K57" s="361" t="str">
        <f>IF(基本情報入力シート!R96="","",基本情報入力シート!R96)</f>
        <v/>
      </c>
      <c r="L57" s="361" t="str">
        <f>IF(基本情報入力シート!W96="","",基本情報入力シート!W96)</f>
        <v/>
      </c>
      <c r="M57" s="362" t="str">
        <f>IF(基本情報入力シート!X96="","",基本情報入力シート!X96)</f>
        <v/>
      </c>
      <c r="N57" s="363" t="str">
        <f>IF(基本情報入力シート!Y96="","",基本情報入力シート!Y96)</f>
        <v/>
      </c>
      <c r="O57" s="45"/>
      <c r="P57" s="1029"/>
      <c r="Q57" s="1030"/>
      <c r="R57" s="472" t="str">
        <f>IFERROR(IF(OR('別紙様式3-2（４・５月）'!Z59="ベア加算",'別紙様式3-2（４・５月）'!R59=""),"",P57*VLOOKUP(N57,【参考】数式用!$AD$2:$AH$37,MATCH(O57,【参考】数式用!$K$4:$N$4,0)+1,0)),"")</f>
        <v/>
      </c>
      <c r="S57" s="69"/>
      <c r="T57" s="1031"/>
      <c r="U57" s="1032"/>
      <c r="V57" s="470" t="str">
        <f>IFERROR(IF(AND('別紙様式3-2（４・５月）'!O59="",O57&lt;&gt;""),P57,P57*VLOOKUP(AF57,【参考】数式用4!$EY$3:$GF$106,MATCH(N57,【参考】数式用4!$EY$2:$GF$2,0))),"")</f>
        <v/>
      </c>
      <c r="W57" s="46"/>
      <c r="X57" s="68"/>
      <c r="Y57" s="999" t="str">
        <f>IFERROR(IF(OR('別紙様式3-2（４・５月）'!Z59="ベア加算",'別紙様式3-2（４・５月）'!R59=""),"",W57*VLOOKUP(N57,【参考】数式用!$AD$2:$AH$27,MATCH(O57,【参考】数式用!$K$4:$N$4,0)+1,0)),"")</f>
        <v/>
      </c>
      <c r="Z57" s="1000"/>
      <c r="AA57" s="69"/>
      <c r="AB57" s="70"/>
      <c r="AC57" s="472" t="str">
        <f>IFERROR(IF(AND('別紙様式3-2（４・５月）'!O59="",W57&lt;&gt;"",W57&lt;&gt;"―"),X57,X57*VLOOKUP(AG57,【参考】数式用4!$EY$3:$GF$106,MATCH(N57,【参考】数式用4!$EY$2:$GF$2,0))),"")</f>
        <v/>
      </c>
      <c r="AD57" s="465" t="str">
        <f t="shared" si="0"/>
        <v/>
      </c>
      <c r="AE57" s="467" t="str">
        <f t="shared" si="1"/>
        <v/>
      </c>
      <c r="AF57" s="375" t="str">
        <f>IF(O57="","",'別紙様式3-2（４・５月）'!O59&amp;'別紙様式3-2（４・５月）'!P59&amp;'別紙様式3-2（４・５月）'!Q59&amp;"から"&amp;O57)</f>
        <v/>
      </c>
      <c r="AG57" s="375" t="str">
        <f>IF(OR(W57="",W57="―"),"",'別紙様式3-2（４・５月）'!O59&amp;'別紙様式3-2（４・５月）'!P59&amp;'別紙様式3-2（４・５月）'!Q59&amp;"から"&amp;W57)</f>
        <v/>
      </c>
      <c r="AH57" s="332"/>
      <c r="AI57" s="332"/>
      <c r="AJ57" s="332"/>
      <c r="AK57" s="332"/>
      <c r="AL57" s="332"/>
      <c r="AM57" s="332"/>
      <c r="AN57" s="332"/>
      <c r="AO57" s="332"/>
    </row>
    <row r="58" spans="1:41" customFormat="1" ht="25" customHeight="1">
      <c r="A58" s="376">
        <v>45</v>
      </c>
      <c r="B58" s="913" t="str">
        <f>IF(基本情報入力シート!C97="","",基本情報入力シート!C97)</f>
        <v/>
      </c>
      <c r="C58" s="914"/>
      <c r="D58" s="914"/>
      <c r="E58" s="914"/>
      <c r="F58" s="914"/>
      <c r="G58" s="914"/>
      <c r="H58" s="914"/>
      <c r="I58" s="915"/>
      <c r="J58" s="360" t="str">
        <f>IF(基本情報入力シート!M97="","",基本情報入力シート!M97)</f>
        <v/>
      </c>
      <c r="K58" s="361" t="str">
        <f>IF(基本情報入力シート!R97="","",基本情報入力シート!R97)</f>
        <v/>
      </c>
      <c r="L58" s="361" t="str">
        <f>IF(基本情報入力シート!W97="","",基本情報入力シート!W97)</f>
        <v/>
      </c>
      <c r="M58" s="362" t="str">
        <f>IF(基本情報入力シート!X97="","",基本情報入力シート!X97)</f>
        <v/>
      </c>
      <c r="N58" s="363" t="str">
        <f>IF(基本情報入力シート!Y97="","",基本情報入力シート!Y97)</f>
        <v/>
      </c>
      <c r="O58" s="45"/>
      <c r="P58" s="1029"/>
      <c r="Q58" s="1030"/>
      <c r="R58" s="472" t="str">
        <f>IFERROR(IF(OR('別紙様式3-2（４・５月）'!Z60="ベア加算",'別紙様式3-2（４・５月）'!R60=""),"",P58*VLOOKUP(N58,【参考】数式用!$AD$2:$AH$37,MATCH(O58,【参考】数式用!$K$4:$N$4,0)+1,0)),"")</f>
        <v/>
      </c>
      <c r="S58" s="69"/>
      <c r="T58" s="1031"/>
      <c r="U58" s="1032"/>
      <c r="V58" s="470" t="str">
        <f>IFERROR(IF(AND('別紙様式3-2（４・５月）'!O60="",O58&lt;&gt;""),P58,P58*VLOOKUP(AF58,【参考】数式用4!$EY$3:$GF$106,MATCH(N58,【参考】数式用4!$EY$2:$GF$2,0))),"")</f>
        <v/>
      </c>
      <c r="W58" s="46"/>
      <c r="X58" s="68"/>
      <c r="Y58" s="999" t="str">
        <f>IFERROR(IF(OR('別紙様式3-2（４・５月）'!Z60="ベア加算",'別紙様式3-2（４・５月）'!R60=""),"",W58*VLOOKUP(N58,【参考】数式用!$AD$2:$AH$27,MATCH(O58,【参考】数式用!$K$4:$N$4,0)+1,0)),"")</f>
        <v/>
      </c>
      <c r="Z58" s="1000"/>
      <c r="AA58" s="69"/>
      <c r="AB58" s="70"/>
      <c r="AC58" s="472" t="str">
        <f>IFERROR(IF(AND('別紙様式3-2（４・５月）'!O60="",W58&lt;&gt;"",W58&lt;&gt;"―"),X58,X58*VLOOKUP(AG58,【参考】数式用4!$EY$3:$GF$106,MATCH(N58,【参考】数式用4!$EY$2:$GF$2,0))),"")</f>
        <v/>
      </c>
      <c r="AD58" s="465" t="str">
        <f t="shared" si="0"/>
        <v/>
      </c>
      <c r="AE58" s="467" t="str">
        <f t="shared" si="1"/>
        <v/>
      </c>
      <c r="AF58" s="375" t="str">
        <f>IF(O58="","",'別紙様式3-2（４・５月）'!O60&amp;'別紙様式3-2（４・５月）'!P60&amp;'別紙様式3-2（４・５月）'!Q60&amp;"から"&amp;O58)</f>
        <v/>
      </c>
      <c r="AG58" s="375" t="str">
        <f>IF(OR(W58="",W58="―"),"",'別紙様式3-2（４・５月）'!O60&amp;'別紙様式3-2（４・５月）'!P60&amp;'別紙様式3-2（４・５月）'!Q60&amp;"から"&amp;W58)</f>
        <v/>
      </c>
      <c r="AH58" s="332"/>
      <c r="AI58" s="332"/>
      <c r="AJ58" s="332"/>
      <c r="AK58" s="332"/>
      <c r="AL58" s="332"/>
      <c r="AM58" s="332"/>
      <c r="AN58" s="332"/>
      <c r="AO58" s="332"/>
    </row>
    <row r="59" spans="1:41" customFormat="1" ht="25" customHeight="1">
      <c r="A59" s="376">
        <v>46</v>
      </c>
      <c r="B59" s="913" t="str">
        <f>IF(基本情報入力シート!C98="","",基本情報入力シート!C98)</f>
        <v/>
      </c>
      <c r="C59" s="914"/>
      <c r="D59" s="914"/>
      <c r="E59" s="914"/>
      <c r="F59" s="914"/>
      <c r="G59" s="914"/>
      <c r="H59" s="914"/>
      <c r="I59" s="915"/>
      <c r="J59" s="360" t="str">
        <f>IF(基本情報入力シート!M98="","",基本情報入力シート!M98)</f>
        <v/>
      </c>
      <c r="K59" s="361" t="str">
        <f>IF(基本情報入力シート!R98="","",基本情報入力シート!R98)</f>
        <v/>
      </c>
      <c r="L59" s="361" t="str">
        <f>IF(基本情報入力シート!W98="","",基本情報入力シート!W98)</f>
        <v/>
      </c>
      <c r="M59" s="362" t="str">
        <f>IF(基本情報入力シート!X98="","",基本情報入力シート!X98)</f>
        <v/>
      </c>
      <c r="N59" s="363" t="str">
        <f>IF(基本情報入力シート!Y98="","",基本情報入力シート!Y98)</f>
        <v/>
      </c>
      <c r="O59" s="45"/>
      <c r="P59" s="1029"/>
      <c r="Q59" s="1030"/>
      <c r="R59" s="472" t="str">
        <f>IFERROR(IF(OR('別紙様式3-2（４・５月）'!Z61="ベア加算",'別紙様式3-2（４・５月）'!R61=""),"",P59*VLOOKUP(N59,【参考】数式用!$AD$2:$AH$37,MATCH(O59,【参考】数式用!$K$4:$N$4,0)+1,0)),"")</f>
        <v/>
      </c>
      <c r="S59" s="69"/>
      <c r="T59" s="1031"/>
      <c r="U59" s="1032"/>
      <c r="V59" s="470" t="str">
        <f>IFERROR(IF(AND('別紙様式3-2（４・５月）'!O61="",O59&lt;&gt;""),P59,P59*VLOOKUP(AF59,【参考】数式用4!$EY$3:$GF$106,MATCH(N59,【参考】数式用4!$EY$2:$GF$2,0))),"")</f>
        <v/>
      </c>
      <c r="W59" s="46"/>
      <c r="X59" s="68"/>
      <c r="Y59" s="999" t="str">
        <f>IFERROR(IF(OR('別紙様式3-2（４・５月）'!Z61="ベア加算",'別紙様式3-2（４・５月）'!R61=""),"",W59*VLOOKUP(N59,【参考】数式用!$AD$2:$AH$27,MATCH(O59,【参考】数式用!$K$4:$N$4,0)+1,0)),"")</f>
        <v/>
      </c>
      <c r="Z59" s="1000"/>
      <c r="AA59" s="69"/>
      <c r="AB59" s="70"/>
      <c r="AC59" s="472" t="str">
        <f>IFERROR(IF(AND('別紙様式3-2（４・５月）'!O61="",W59&lt;&gt;"",W59&lt;&gt;"―"),X59,X59*VLOOKUP(AG59,【参考】数式用4!$EY$3:$GF$106,MATCH(N59,【参考】数式用4!$EY$2:$GF$2,0))),"")</f>
        <v/>
      </c>
      <c r="AD59" s="465" t="str">
        <f t="shared" si="0"/>
        <v/>
      </c>
      <c r="AE59" s="467" t="str">
        <f t="shared" si="1"/>
        <v/>
      </c>
      <c r="AF59" s="375" t="str">
        <f>IF(O59="","",'別紙様式3-2（４・５月）'!O61&amp;'別紙様式3-2（４・５月）'!P61&amp;'別紙様式3-2（４・５月）'!Q61&amp;"から"&amp;O59)</f>
        <v/>
      </c>
      <c r="AG59" s="375" t="str">
        <f>IF(OR(W59="",W59="―"),"",'別紙様式3-2（４・５月）'!O61&amp;'別紙様式3-2（４・５月）'!P61&amp;'別紙様式3-2（４・５月）'!Q61&amp;"から"&amp;W59)</f>
        <v/>
      </c>
      <c r="AH59" s="332"/>
      <c r="AI59" s="332"/>
      <c r="AJ59" s="332"/>
      <c r="AK59" s="332"/>
      <c r="AL59" s="332"/>
      <c r="AM59" s="332"/>
      <c r="AN59" s="332"/>
      <c r="AO59" s="332"/>
    </row>
    <row r="60" spans="1:41" customFormat="1" ht="25" customHeight="1">
      <c r="A60" s="376">
        <v>47</v>
      </c>
      <c r="B60" s="913" t="str">
        <f>IF(基本情報入力シート!C99="","",基本情報入力シート!C99)</f>
        <v/>
      </c>
      <c r="C60" s="914"/>
      <c r="D60" s="914"/>
      <c r="E60" s="914"/>
      <c r="F60" s="914"/>
      <c r="G60" s="914"/>
      <c r="H60" s="914"/>
      <c r="I60" s="915"/>
      <c r="J60" s="360" t="str">
        <f>IF(基本情報入力シート!M99="","",基本情報入力シート!M99)</f>
        <v/>
      </c>
      <c r="K60" s="361" t="str">
        <f>IF(基本情報入力シート!R99="","",基本情報入力シート!R99)</f>
        <v/>
      </c>
      <c r="L60" s="361" t="str">
        <f>IF(基本情報入力シート!W99="","",基本情報入力シート!W99)</f>
        <v/>
      </c>
      <c r="M60" s="362" t="str">
        <f>IF(基本情報入力シート!X99="","",基本情報入力シート!X99)</f>
        <v/>
      </c>
      <c r="N60" s="363" t="str">
        <f>IF(基本情報入力シート!Y99="","",基本情報入力シート!Y99)</f>
        <v/>
      </c>
      <c r="O60" s="45"/>
      <c r="P60" s="1029"/>
      <c r="Q60" s="1030"/>
      <c r="R60" s="472" t="str">
        <f>IFERROR(IF(OR('別紙様式3-2（４・５月）'!Z62="ベア加算",'別紙様式3-2（４・５月）'!R62=""),"",P60*VLOOKUP(N60,【参考】数式用!$AD$2:$AH$37,MATCH(O60,【参考】数式用!$K$4:$N$4,0)+1,0)),"")</f>
        <v/>
      </c>
      <c r="S60" s="69"/>
      <c r="T60" s="1031"/>
      <c r="U60" s="1032"/>
      <c r="V60" s="470" t="str">
        <f>IFERROR(IF(AND('別紙様式3-2（４・５月）'!O62="",O60&lt;&gt;""),P60,P60*VLOOKUP(AF60,【参考】数式用4!$EY$3:$GF$106,MATCH(N60,【参考】数式用4!$EY$2:$GF$2,0))),"")</f>
        <v/>
      </c>
      <c r="W60" s="46"/>
      <c r="X60" s="68"/>
      <c r="Y60" s="999" t="str">
        <f>IFERROR(IF(OR('別紙様式3-2（４・５月）'!Z62="ベア加算",'別紙様式3-2（４・５月）'!R62=""),"",W60*VLOOKUP(N60,【参考】数式用!$AD$2:$AH$27,MATCH(O60,【参考】数式用!$K$4:$N$4,0)+1,0)),"")</f>
        <v/>
      </c>
      <c r="Z60" s="1000"/>
      <c r="AA60" s="69"/>
      <c r="AB60" s="70"/>
      <c r="AC60" s="472" t="str">
        <f>IFERROR(IF(AND('別紙様式3-2（４・５月）'!O62="",W60&lt;&gt;"",W60&lt;&gt;"―"),X60,X60*VLOOKUP(AG60,【参考】数式用4!$EY$3:$GF$106,MATCH(N60,【参考】数式用4!$EY$2:$GF$2,0))),"")</f>
        <v/>
      </c>
      <c r="AD60" s="465" t="str">
        <f t="shared" si="0"/>
        <v/>
      </c>
      <c r="AE60" s="467" t="str">
        <f t="shared" si="1"/>
        <v/>
      </c>
      <c r="AF60" s="375" t="str">
        <f>IF(O60="","",'別紙様式3-2（４・５月）'!O62&amp;'別紙様式3-2（４・５月）'!P62&amp;'別紙様式3-2（４・５月）'!Q62&amp;"から"&amp;O60)</f>
        <v/>
      </c>
      <c r="AG60" s="375" t="str">
        <f>IF(OR(W60="",W60="―"),"",'別紙様式3-2（４・５月）'!O62&amp;'別紙様式3-2（４・５月）'!P62&amp;'別紙様式3-2（４・５月）'!Q62&amp;"から"&amp;W60)</f>
        <v/>
      </c>
      <c r="AH60" s="332"/>
      <c r="AI60" s="332"/>
      <c r="AJ60" s="332"/>
      <c r="AK60" s="332"/>
      <c r="AL60" s="332"/>
      <c r="AM60" s="332"/>
      <c r="AN60" s="332"/>
      <c r="AO60" s="332"/>
    </row>
    <row r="61" spans="1:41" customFormat="1" ht="25" customHeight="1">
      <c r="A61" s="376">
        <v>48</v>
      </c>
      <c r="B61" s="913" t="str">
        <f>IF(基本情報入力シート!C100="","",基本情報入力シート!C100)</f>
        <v/>
      </c>
      <c r="C61" s="914"/>
      <c r="D61" s="914"/>
      <c r="E61" s="914"/>
      <c r="F61" s="914"/>
      <c r="G61" s="914"/>
      <c r="H61" s="914"/>
      <c r="I61" s="915"/>
      <c r="J61" s="360" t="str">
        <f>IF(基本情報入力シート!M100="","",基本情報入力シート!M100)</f>
        <v/>
      </c>
      <c r="K61" s="361" t="str">
        <f>IF(基本情報入力シート!R100="","",基本情報入力シート!R100)</f>
        <v/>
      </c>
      <c r="L61" s="361" t="str">
        <f>IF(基本情報入力シート!W100="","",基本情報入力シート!W100)</f>
        <v/>
      </c>
      <c r="M61" s="362" t="str">
        <f>IF(基本情報入力シート!X100="","",基本情報入力シート!X100)</f>
        <v/>
      </c>
      <c r="N61" s="363" t="str">
        <f>IF(基本情報入力シート!Y100="","",基本情報入力シート!Y100)</f>
        <v/>
      </c>
      <c r="O61" s="45"/>
      <c r="P61" s="1029"/>
      <c r="Q61" s="1030"/>
      <c r="R61" s="472" t="str">
        <f>IFERROR(IF(OR('別紙様式3-2（４・５月）'!Z63="ベア加算",'別紙様式3-2（４・５月）'!R63=""),"",P61*VLOOKUP(N61,【参考】数式用!$AD$2:$AH$37,MATCH(O61,【参考】数式用!$K$4:$N$4,0)+1,0)),"")</f>
        <v/>
      </c>
      <c r="S61" s="69"/>
      <c r="T61" s="1031"/>
      <c r="U61" s="1032"/>
      <c r="V61" s="470" t="str">
        <f>IFERROR(IF(AND('別紙様式3-2（４・５月）'!O63="",O61&lt;&gt;""),P61,P61*VLOOKUP(AF61,【参考】数式用4!$EY$3:$GF$106,MATCH(N61,【参考】数式用4!$EY$2:$GF$2,0))),"")</f>
        <v/>
      </c>
      <c r="W61" s="46"/>
      <c r="X61" s="68"/>
      <c r="Y61" s="999" t="str">
        <f>IFERROR(IF(OR('別紙様式3-2（４・５月）'!Z63="ベア加算",'別紙様式3-2（４・５月）'!R63=""),"",W61*VLOOKUP(N61,【参考】数式用!$AD$2:$AH$27,MATCH(O61,【参考】数式用!$K$4:$N$4,0)+1,0)),"")</f>
        <v/>
      </c>
      <c r="Z61" s="1000"/>
      <c r="AA61" s="69"/>
      <c r="AB61" s="70"/>
      <c r="AC61" s="472" t="str">
        <f>IFERROR(IF(AND('別紙様式3-2（４・５月）'!O63="",W61&lt;&gt;"",W61&lt;&gt;"―"),X61,X61*VLOOKUP(AG61,【参考】数式用4!$EY$3:$GF$106,MATCH(N61,【参考】数式用4!$EY$2:$GF$2,0))),"")</f>
        <v/>
      </c>
      <c r="AD61" s="465" t="str">
        <f t="shared" si="0"/>
        <v/>
      </c>
      <c r="AE61" s="467" t="str">
        <f t="shared" si="1"/>
        <v/>
      </c>
      <c r="AF61" s="375" t="str">
        <f>IF(O61="","",'別紙様式3-2（４・５月）'!O63&amp;'別紙様式3-2（４・５月）'!P63&amp;'別紙様式3-2（４・５月）'!Q63&amp;"から"&amp;O61)</f>
        <v/>
      </c>
      <c r="AG61" s="375" t="str">
        <f>IF(OR(W61="",W61="―"),"",'別紙様式3-2（４・５月）'!O63&amp;'別紙様式3-2（４・５月）'!P63&amp;'別紙様式3-2（４・５月）'!Q63&amp;"から"&amp;W61)</f>
        <v/>
      </c>
      <c r="AH61" s="332"/>
      <c r="AI61" s="332"/>
      <c r="AJ61" s="332"/>
      <c r="AK61" s="332"/>
      <c r="AL61" s="332"/>
      <c r="AM61" s="332"/>
      <c r="AN61" s="332"/>
      <c r="AO61" s="332"/>
    </row>
    <row r="62" spans="1:41" customFormat="1" ht="25" customHeight="1">
      <c r="A62" s="376">
        <v>49</v>
      </c>
      <c r="B62" s="913" t="str">
        <f>IF(基本情報入力シート!C101="","",基本情報入力シート!C101)</f>
        <v/>
      </c>
      <c r="C62" s="914"/>
      <c r="D62" s="914"/>
      <c r="E62" s="914"/>
      <c r="F62" s="914"/>
      <c r="G62" s="914"/>
      <c r="H62" s="914"/>
      <c r="I62" s="915"/>
      <c r="J62" s="360" t="str">
        <f>IF(基本情報入力シート!M101="","",基本情報入力シート!M101)</f>
        <v/>
      </c>
      <c r="K62" s="361" t="str">
        <f>IF(基本情報入力シート!R101="","",基本情報入力シート!R101)</f>
        <v/>
      </c>
      <c r="L62" s="361" t="str">
        <f>IF(基本情報入力シート!W101="","",基本情報入力シート!W101)</f>
        <v/>
      </c>
      <c r="M62" s="362" t="str">
        <f>IF(基本情報入力シート!X101="","",基本情報入力シート!X101)</f>
        <v/>
      </c>
      <c r="N62" s="363" t="str">
        <f>IF(基本情報入力シート!Y101="","",基本情報入力シート!Y101)</f>
        <v/>
      </c>
      <c r="O62" s="45"/>
      <c r="P62" s="1029"/>
      <c r="Q62" s="1030"/>
      <c r="R62" s="472" t="str">
        <f>IFERROR(IF(OR('別紙様式3-2（４・５月）'!Z64="ベア加算",'別紙様式3-2（４・５月）'!R64=""),"",P62*VLOOKUP(N62,【参考】数式用!$AD$2:$AH$37,MATCH(O62,【参考】数式用!$K$4:$N$4,0)+1,0)),"")</f>
        <v/>
      </c>
      <c r="S62" s="69"/>
      <c r="T62" s="1031"/>
      <c r="U62" s="1032"/>
      <c r="V62" s="470" t="str">
        <f>IFERROR(IF(AND('別紙様式3-2（４・５月）'!O64="",O62&lt;&gt;""),P62,P62*VLOOKUP(AF62,【参考】数式用4!$EY$3:$GF$106,MATCH(N62,【参考】数式用4!$EY$2:$GF$2,0))),"")</f>
        <v/>
      </c>
      <c r="W62" s="46"/>
      <c r="X62" s="68"/>
      <c r="Y62" s="999" t="str">
        <f>IFERROR(IF(OR('別紙様式3-2（４・５月）'!Z64="ベア加算",'別紙様式3-2（４・５月）'!R64=""),"",W62*VLOOKUP(N62,【参考】数式用!$AD$2:$AH$27,MATCH(O62,【参考】数式用!$K$4:$N$4,0)+1,0)),"")</f>
        <v/>
      </c>
      <c r="Z62" s="1000"/>
      <c r="AA62" s="69"/>
      <c r="AB62" s="70"/>
      <c r="AC62" s="472" t="str">
        <f>IFERROR(IF(AND('別紙様式3-2（４・５月）'!O64="",W62&lt;&gt;"",W62&lt;&gt;"―"),X62,X62*VLOOKUP(AG62,【参考】数式用4!$EY$3:$GF$106,MATCH(N62,【参考】数式用4!$EY$2:$GF$2,0))),"")</f>
        <v/>
      </c>
      <c r="AD62" s="465" t="str">
        <f t="shared" si="0"/>
        <v/>
      </c>
      <c r="AE62" s="467" t="str">
        <f t="shared" si="1"/>
        <v/>
      </c>
      <c r="AF62" s="375" t="str">
        <f>IF(O62="","",'別紙様式3-2（４・５月）'!O64&amp;'別紙様式3-2（４・５月）'!P64&amp;'別紙様式3-2（４・５月）'!Q64&amp;"から"&amp;O62)</f>
        <v/>
      </c>
      <c r="AG62" s="375" t="str">
        <f>IF(OR(W62="",W62="―"),"",'別紙様式3-2（４・５月）'!O64&amp;'別紙様式3-2（４・５月）'!P64&amp;'別紙様式3-2（４・５月）'!Q64&amp;"から"&amp;W62)</f>
        <v/>
      </c>
      <c r="AH62" s="332"/>
      <c r="AI62" s="332"/>
      <c r="AJ62" s="332"/>
      <c r="AK62" s="332"/>
      <c r="AL62" s="332"/>
      <c r="AM62" s="332"/>
      <c r="AN62" s="332"/>
      <c r="AO62" s="332"/>
    </row>
    <row r="63" spans="1:41" customFormat="1" ht="25" customHeight="1">
      <c r="A63" s="376">
        <v>50</v>
      </c>
      <c r="B63" s="913" t="str">
        <f>IF(基本情報入力シート!C102="","",基本情報入力シート!C102)</f>
        <v/>
      </c>
      <c r="C63" s="914"/>
      <c r="D63" s="914"/>
      <c r="E63" s="914"/>
      <c r="F63" s="914"/>
      <c r="G63" s="914"/>
      <c r="H63" s="914"/>
      <c r="I63" s="915"/>
      <c r="J63" s="360" t="str">
        <f>IF(基本情報入力シート!M102="","",基本情報入力シート!M102)</f>
        <v/>
      </c>
      <c r="K63" s="361" t="str">
        <f>IF(基本情報入力シート!R102="","",基本情報入力シート!R102)</f>
        <v/>
      </c>
      <c r="L63" s="361" t="str">
        <f>IF(基本情報入力シート!W102="","",基本情報入力シート!W102)</f>
        <v/>
      </c>
      <c r="M63" s="362" t="str">
        <f>IF(基本情報入力シート!X102="","",基本情報入力シート!X102)</f>
        <v/>
      </c>
      <c r="N63" s="363" t="str">
        <f>IF(基本情報入力シート!Y102="","",基本情報入力シート!Y102)</f>
        <v/>
      </c>
      <c r="O63" s="45"/>
      <c r="P63" s="1029"/>
      <c r="Q63" s="1030"/>
      <c r="R63" s="472" t="str">
        <f>IFERROR(IF(OR('別紙様式3-2（４・５月）'!Z65="ベア加算",'別紙様式3-2（４・５月）'!R65=""),"",P63*VLOOKUP(N63,【参考】数式用!$AD$2:$AH$37,MATCH(O63,【参考】数式用!$K$4:$N$4,0)+1,0)),"")</f>
        <v/>
      </c>
      <c r="S63" s="69"/>
      <c r="T63" s="1031"/>
      <c r="U63" s="1032"/>
      <c r="V63" s="470" t="str">
        <f>IFERROR(IF(AND('別紙様式3-2（４・５月）'!O65="",O63&lt;&gt;""),P63,P63*VLOOKUP(AF63,【参考】数式用4!$EY$3:$GF$106,MATCH(N63,【参考】数式用4!$EY$2:$GF$2,0))),"")</f>
        <v/>
      </c>
      <c r="W63" s="46"/>
      <c r="X63" s="68"/>
      <c r="Y63" s="999" t="str">
        <f>IFERROR(IF(OR('別紙様式3-2（４・５月）'!Z65="ベア加算",'別紙様式3-2（４・５月）'!R65=""),"",W63*VLOOKUP(N63,【参考】数式用!$AD$2:$AH$27,MATCH(O63,【参考】数式用!$K$4:$N$4,0)+1,0)),"")</f>
        <v/>
      </c>
      <c r="Z63" s="1000"/>
      <c r="AA63" s="69"/>
      <c r="AB63" s="70"/>
      <c r="AC63" s="472" t="str">
        <f>IFERROR(IF(AND('別紙様式3-2（４・５月）'!O65="",W63&lt;&gt;"",W63&lt;&gt;"―"),X63,X63*VLOOKUP(AG63,【参考】数式用4!$EY$3:$GF$106,MATCH(N63,【参考】数式用4!$EY$2:$GF$2,0))),"")</f>
        <v/>
      </c>
      <c r="AD63" s="465" t="str">
        <f t="shared" si="0"/>
        <v/>
      </c>
      <c r="AE63" s="467" t="str">
        <f t="shared" si="1"/>
        <v/>
      </c>
      <c r="AF63" s="375" t="str">
        <f>IF(O63="","",'別紙様式3-2（４・５月）'!O65&amp;'別紙様式3-2（４・５月）'!P65&amp;'別紙様式3-2（４・５月）'!Q65&amp;"から"&amp;O63)</f>
        <v/>
      </c>
      <c r="AG63" s="375" t="str">
        <f>IF(OR(W63="",W63="―"),"",'別紙様式3-2（４・５月）'!O65&amp;'別紙様式3-2（４・５月）'!P65&amp;'別紙様式3-2（４・５月）'!Q65&amp;"から"&amp;W63)</f>
        <v/>
      </c>
      <c r="AH63" s="332"/>
      <c r="AI63" s="332"/>
      <c r="AJ63" s="332"/>
      <c r="AK63" s="332"/>
      <c r="AL63" s="332"/>
      <c r="AM63" s="332"/>
      <c r="AN63" s="332"/>
      <c r="AO63" s="332"/>
    </row>
    <row r="64" spans="1:41" customFormat="1" ht="25" customHeight="1">
      <c r="A64" s="376">
        <v>51</v>
      </c>
      <c r="B64" s="913" t="str">
        <f>IF(基本情報入力シート!C103="","",基本情報入力シート!C103)</f>
        <v/>
      </c>
      <c r="C64" s="914"/>
      <c r="D64" s="914"/>
      <c r="E64" s="914"/>
      <c r="F64" s="914"/>
      <c r="G64" s="914"/>
      <c r="H64" s="914"/>
      <c r="I64" s="915"/>
      <c r="J64" s="360" t="str">
        <f>IF(基本情報入力シート!M103="","",基本情報入力シート!M103)</f>
        <v/>
      </c>
      <c r="K64" s="361" t="str">
        <f>IF(基本情報入力シート!R103="","",基本情報入力シート!R103)</f>
        <v/>
      </c>
      <c r="L64" s="361" t="str">
        <f>IF(基本情報入力シート!W103="","",基本情報入力シート!W103)</f>
        <v/>
      </c>
      <c r="M64" s="362" t="str">
        <f>IF(基本情報入力シート!X103="","",基本情報入力シート!X103)</f>
        <v/>
      </c>
      <c r="N64" s="363" t="str">
        <f>IF(基本情報入力シート!Y103="","",基本情報入力シート!Y103)</f>
        <v/>
      </c>
      <c r="O64" s="45"/>
      <c r="P64" s="1029"/>
      <c r="Q64" s="1030"/>
      <c r="R64" s="472" t="str">
        <f>IFERROR(IF(OR('別紙様式3-2（４・５月）'!Z66="ベア加算",'別紙様式3-2（４・５月）'!R66=""),"",P64*VLOOKUP(N64,【参考】数式用!$AD$2:$AH$37,MATCH(O64,【参考】数式用!$K$4:$N$4,0)+1,0)),"")</f>
        <v/>
      </c>
      <c r="S64" s="69"/>
      <c r="T64" s="1031"/>
      <c r="U64" s="1032"/>
      <c r="V64" s="470" t="str">
        <f>IFERROR(IF(AND('別紙様式3-2（４・５月）'!O66="",O64&lt;&gt;""),P64,P64*VLOOKUP(AF64,【参考】数式用4!$EY$3:$GF$106,MATCH(N64,【参考】数式用4!$EY$2:$GF$2,0))),"")</f>
        <v/>
      </c>
      <c r="W64" s="46"/>
      <c r="X64" s="68"/>
      <c r="Y64" s="999" t="str">
        <f>IFERROR(IF(OR('別紙様式3-2（４・５月）'!Z66="ベア加算",'別紙様式3-2（４・５月）'!R66=""),"",W64*VLOOKUP(N64,【参考】数式用!$AD$2:$AH$27,MATCH(O64,【参考】数式用!$K$4:$N$4,0)+1,0)),"")</f>
        <v/>
      </c>
      <c r="Z64" s="1000"/>
      <c r="AA64" s="69"/>
      <c r="AB64" s="70"/>
      <c r="AC64" s="472" t="str">
        <f>IFERROR(IF(AND('別紙様式3-2（４・５月）'!O66="",W64&lt;&gt;"",W64&lt;&gt;"―"),X64,X64*VLOOKUP(AG64,【参考】数式用4!$EY$3:$GF$106,MATCH(N64,【参考】数式用4!$EY$2:$GF$2,0))),"")</f>
        <v/>
      </c>
      <c r="AD64" s="465" t="str">
        <f t="shared" si="0"/>
        <v/>
      </c>
      <c r="AE64" s="467" t="str">
        <f t="shared" si="1"/>
        <v/>
      </c>
      <c r="AF64" s="375" t="str">
        <f>IF(O64="","",'別紙様式3-2（４・５月）'!O66&amp;'別紙様式3-2（４・５月）'!P66&amp;'別紙様式3-2（４・５月）'!Q66&amp;"から"&amp;O64)</f>
        <v/>
      </c>
      <c r="AG64" s="375" t="str">
        <f>IF(OR(W64="",W64="―"),"",'別紙様式3-2（４・５月）'!O66&amp;'別紙様式3-2（４・５月）'!P66&amp;'別紙様式3-2（４・５月）'!Q66&amp;"から"&amp;W64)</f>
        <v/>
      </c>
      <c r="AH64" s="332"/>
      <c r="AI64" s="332"/>
      <c r="AJ64" s="332"/>
      <c r="AK64" s="332"/>
      <c r="AL64" s="332"/>
      <c r="AM64" s="332"/>
      <c r="AN64" s="332"/>
      <c r="AO64" s="332"/>
    </row>
    <row r="65" spans="1:41" customFormat="1" ht="25" customHeight="1">
      <c r="A65" s="376">
        <v>52</v>
      </c>
      <c r="B65" s="913" t="str">
        <f>IF(基本情報入力シート!C104="","",基本情報入力シート!C104)</f>
        <v/>
      </c>
      <c r="C65" s="914"/>
      <c r="D65" s="914"/>
      <c r="E65" s="914"/>
      <c r="F65" s="914"/>
      <c r="G65" s="914"/>
      <c r="H65" s="914"/>
      <c r="I65" s="915"/>
      <c r="J65" s="360" t="str">
        <f>IF(基本情報入力シート!M104="","",基本情報入力シート!M104)</f>
        <v/>
      </c>
      <c r="K65" s="361" t="str">
        <f>IF(基本情報入力シート!R104="","",基本情報入力シート!R104)</f>
        <v/>
      </c>
      <c r="L65" s="361" t="str">
        <f>IF(基本情報入力シート!W104="","",基本情報入力シート!W104)</f>
        <v/>
      </c>
      <c r="M65" s="362" t="str">
        <f>IF(基本情報入力シート!X104="","",基本情報入力シート!X104)</f>
        <v/>
      </c>
      <c r="N65" s="363" t="str">
        <f>IF(基本情報入力シート!Y104="","",基本情報入力シート!Y104)</f>
        <v/>
      </c>
      <c r="O65" s="45"/>
      <c r="P65" s="1029"/>
      <c r="Q65" s="1030"/>
      <c r="R65" s="472" t="str">
        <f>IFERROR(IF(OR('別紙様式3-2（４・５月）'!Z67="ベア加算",'別紙様式3-2（４・５月）'!R67=""),"",P65*VLOOKUP(N65,【参考】数式用!$AD$2:$AH$37,MATCH(O65,【参考】数式用!$K$4:$N$4,0)+1,0)),"")</f>
        <v/>
      </c>
      <c r="S65" s="69"/>
      <c r="T65" s="1031"/>
      <c r="U65" s="1032"/>
      <c r="V65" s="470" t="str">
        <f>IFERROR(IF(AND('別紙様式3-2（４・５月）'!O67="",O65&lt;&gt;""),P65,P65*VLOOKUP(AF65,【参考】数式用4!$EY$3:$GF$106,MATCH(N65,【参考】数式用4!$EY$2:$GF$2,0))),"")</f>
        <v/>
      </c>
      <c r="W65" s="46"/>
      <c r="X65" s="68"/>
      <c r="Y65" s="999" t="str">
        <f>IFERROR(IF(OR('別紙様式3-2（４・５月）'!Z67="ベア加算",'別紙様式3-2（４・５月）'!R67=""),"",W65*VLOOKUP(N65,【参考】数式用!$AD$2:$AH$27,MATCH(O65,【参考】数式用!$K$4:$N$4,0)+1,0)),"")</f>
        <v/>
      </c>
      <c r="Z65" s="1000"/>
      <c r="AA65" s="69"/>
      <c r="AB65" s="70"/>
      <c r="AC65" s="472" t="str">
        <f>IFERROR(IF(AND('別紙様式3-2（４・５月）'!O67="",W65&lt;&gt;"",W65&lt;&gt;"―"),X65,X65*VLOOKUP(AG65,【参考】数式用4!$EY$3:$GF$106,MATCH(N65,【参考】数式用4!$EY$2:$GF$2,0))),"")</f>
        <v/>
      </c>
      <c r="AD65" s="465" t="str">
        <f t="shared" si="0"/>
        <v/>
      </c>
      <c r="AE65" s="467" t="str">
        <f t="shared" si="1"/>
        <v/>
      </c>
      <c r="AF65" s="375" t="str">
        <f>IF(O65="","",'別紙様式3-2（４・５月）'!O67&amp;'別紙様式3-2（４・５月）'!P67&amp;'別紙様式3-2（４・５月）'!Q67&amp;"から"&amp;O65)</f>
        <v/>
      </c>
      <c r="AG65" s="375" t="str">
        <f>IF(OR(W65="",W65="―"),"",'別紙様式3-2（４・５月）'!O67&amp;'別紙様式3-2（４・５月）'!P67&amp;'別紙様式3-2（４・５月）'!Q67&amp;"から"&amp;W65)</f>
        <v/>
      </c>
      <c r="AH65" s="332"/>
      <c r="AI65" s="332"/>
      <c r="AJ65" s="332"/>
      <c r="AK65" s="332"/>
      <c r="AL65" s="332"/>
      <c r="AM65" s="332"/>
      <c r="AN65" s="332"/>
      <c r="AO65" s="332"/>
    </row>
    <row r="66" spans="1:41" customFormat="1" ht="25" customHeight="1">
      <c r="A66" s="376">
        <v>53</v>
      </c>
      <c r="B66" s="913" t="str">
        <f>IF(基本情報入力シート!C105="","",基本情報入力シート!C105)</f>
        <v/>
      </c>
      <c r="C66" s="914"/>
      <c r="D66" s="914"/>
      <c r="E66" s="914"/>
      <c r="F66" s="914"/>
      <c r="G66" s="914"/>
      <c r="H66" s="914"/>
      <c r="I66" s="915"/>
      <c r="J66" s="360" t="str">
        <f>IF(基本情報入力シート!M105="","",基本情報入力シート!M105)</f>
        <v/>
      </c>
      <c r="K66" s="361" t="str">
        <f>IF(基本情報入力シート!R105="","",基本情報入力シート!R105)</f>
        <v/>
      </c>
      <c r="L66" s="361" t="str">
        <f>IF(基本情報入力シート!W105="","",基本情報入力シート!W105)</f>
        <v/>
      </c>
      <c r="M66" s="362" t="str">
        <f>IF(基本情報入力シート!X105="","",基本情報入力シート!X105)</f>
        <v/>
      </c>
      <c r="N66" s="363" t="str">
        <f>IF(基本情報入力シート!Y105="","",基本情報入力シート!Y105)</f>
        <v/>
      </c>
      <c r="O66" s="45"/>
      <c r="P66" s="1029"/>
      <c r="Q66" s="1030"/>
      <c r="R66" s="472" t="str">
        <f>IFERROR(IF(OR('別紙様式3-2（４・５月）'!Z68="ベア加算",'別紙様式3-2（４・５月）'!R68=""),"",P66*VLOOKUP(N66,【参考】数式用!$AD$2:$AH$37,MATCH(O66,【参考】数式用!$K$4:$N$4,0)+1,0)),"")</f>
        <v/>
      </c>
      <c r="S66" s="69"/>
      <c r="T66" s="1031"/>
      <c r="U66" s="1032"/>
      <c r="V66" s="470" t="str">
        <f>IFERROR(IF(AND('別紙様式3-2（４・５月）'!O68="",O66&lt;&gt;""),P66,P66*VLOOKUP(AF66,【参考】数式用4!$EY$3:$GF$106,MATCH(N66,【参考】数式用4!$EY$2:$GF$2,0))),"")</f>
        <v/>
      </c>
      <c r="W66" s="46"/>
      <c r="X66" s="68"/>
      <c r="Y66" s="999" t="str">
        <f>IFERROR(IF(OR('別紙様式3-2（４・５月）'!Z68="ベア加算",'別紙様式3-2（４・５月）'!R68=""),"",W66*VLOOKUP(N66,【参考】数式用!$AD$2:$AH$27,MATCH(O66,【参考】数式用!$K$4:$N$4,0)+1,0)),"")</f>
        <v/>
      </c>
      <c r="Z66" s="1000"/>
      <c r="AA66" s="69"/>
      <c r="AB66" s="70"/>
      <c r="AC66" s="472" t="str">
        <f>IFERROR(IF(AND('別紙様式3-2（４・５月）'!O68="",W66&lt;&gt;"",W66&lt;&gt;"―"),X66,X66*VLOOKUP(AG66,【参考】数式用4!$EY$3:$GF$106,MATCH(N66,【参考】数式用4!$EY$2:$GF$2,0))),"")</f>
        <v/>
      </c>
      <c r="AD66" s="465" t="str">
        <f t="shared" si="0"/>
        <v/>
      </c>
      <c r="AE66" s="467" t="str">
        <f t="shared" si="1"/>
        <v/>
      </c>
      <c r="AF66" s="375" t="str">
        <f>IF(O66="","",'別紙様式3-2（４・５月）'!O68&amp;'別紙様式3-2（４・５月）'!P68&amp;'別紙様式3-2（４・５月）'!Q68&amp;"から"&amp;O66)</f>
        <v/>
      </c>
      <c r="AG66" s="375" t="str">
        <f>IF(OR(W66="",W66="―"),"",'別紙様式3-2（４・５月）'!O68&amp;'別紙様式3-2（４・５月）'!P68&amp;'別紙様式3-2（４・５月）'!Q68&amp;"から"&amp;W66)</f>
        <v/>
      </c>
      <c r="AH66" s="332"/>
      <c r="AI66" s="332"/>
      <c r="AJ66" s="332"/>
      <c r="AK66" s="332"/>
      <c r="AL66" s="332"/>
      <c r="AM66" s="332"/>
      <c r="AN66" s="332"/>
      <c r="AO66" s="332"/>
    </row>
    <row r="67" spans="1:41" customFormat="1" ht="25" customHeight="1">
      <c r="A67" s="376">
        <v>54</v>
      </c>
      <c r="B67" s="913" t="str">
        <f>IF(基本情報入力シート!C106="","",基本情報入力シート!C106)</f>
        <v/>
      </c>
      <c r="C67" s="914"/>
      <c r="D67" s="914"/>
      <c r="E67" s="914"/>
      <c r="F67" s="914"/>
      <c r="G67" s="914"/>
      <c r="H67" s="914"/>
      <c r="I67" s="915"/>
      <c r="J67" s="360" t="str">
        <f>IF(基本情報入力シート!M106="","",基本情報入力シート!M106)</f>
        <v/>
      </c>
      <c r="K67" s="361" t="str">
        <f>IF(基本情報入力シート!R106="","",基本情報入力シート!R106)</f>
        <v/>
      </c>
      <c r="L67" s="361" t="str">
        <f>IF(基本情報入力シート!W106="","",基本情報入力シート!W106)</f>
        <v/>
      </c>
      <c r="M67" s="362" t="str">
        <f>IF(基本情報入力シート!X106="","",基本情報入力シート!X106)</f>
        <v/>
      </c>
      <c r="N67" s="363" t="str">
        <f>IF(基本情報入力シート!Y106="","",基本情報入力シート!Y106)</f>
        <v/>
      </c>
      <c r="O67" s="45"/>
      <c r="P67" s="1029"/>
      <c r="Q67" s="1030"/>
      <c r="R67" s="472" t="str">
        <f>IFERROR(IF(OR('別紙様式3-2（４・５月）'!Z69="ベア加算",'別紙様式3-2（４・５月）'!R69=""),"",P67*VLOOKUP(N67,【参考】数式用!$AD$2:$AH$37,MATCH(O67,【参考】数式用!$K$4:$N$4,0)+1,0)),"")</f>
        <v/>
      </c>
      <c r="S67" s="69"/>
      <c r="T67" s="1031"/>
      <c r="U67" s="1032"/>
      <c r="V67" s="470" t="str">
        <f>IFERROR(IF(AND('別紙様式3-2（４・５月）'!O69="",O67&lt;&gt;""),P67,P67*VLOOKUP(AF67,【参考】数式用4!$EY$3:$GF$106,MATCH(N67,【参考】数式用4!$EY$2:$GF$2,0))),"")</f>
        <v/>
      </c>
      <c r="W67" s="46"/>
      <c r="X67" s="68"/>
      <c r="Y67" s="999" t="str">
        <f>IFERROR(IF(OR('別紙様式3-2（４・５月）'!Z69="ベア加算",'別紙様式3-2（４・５月）'!R69=""),"",W67*VLOOKUP(N67,【参考】数式用!$AD$2:$AH$27,MATCH(O67,【参考】数式用!$K$4:$N$4,0)+1,0)),"")</f>
        <v/>
      </c>
      <c r="Z67" s="1000"/>
      <c r="AA67" s="69"/>
      <c r="AB67" s="70"/>
      <c r="AC67" s="472" t="str">
        <f>IFERROR(IF(AND('別紙様式3-2（４・５月）'!O69="",W67&lt;&gt;"",W67&lt;&gt;"―"),X67,X67*VLOOKUP(AG67,【参考】数式用4!$EY$3:$GF$106,MATCH(N67,【参考】数式用4!$EY$2:$GF$2,0))),"")</f>
        <v/>
      </c>
      <c r="AD67" s="465" t="str">
        <f t="shared" si="0"/>
        <v/>
      </c>
      <c r="AE67" s="467" t="str">
        <f t="shared" si="1"/>
        <v/>
      </c>
      <c r="AF67" s="375" t="str">
        <f>IF(O67="","",'別紙様式3-2（４・５月）'!O69&amp;'別紙様式3-2（４・５月）'!P69&amp;'別紙様式3-2（４・５月）'!Q69&amp;"から"&amp;O67)</f>
        <v/>
      </c>
      <c r="AG67" s="375" t="str">
        <f>IF(OR(W67="",W67="―"),"",'別紙様式3-2（４・５月）'!O69&amp;'別紙様式3-2（４・５月）'!P69&amp;'別紙様式3-2（４・５月）'!Q69&amp;"から"&amp;W67)</f>
        <v/>
      </c>
      <c r="AH67" s="332"/>
      <c r="AI67" s="332"/>
      <c r="AJ67" s="332"/>
      <c r="AK67" s="332"/>
      <c r="AL67" s="332"/>
      <c r="AM67" s="332"/>
      <c r="AN67" s="332"/>
      <c r="AO67" s="332"/>
    </row>
    <row r="68" spans="1:41" customFormat="1" ht="25" customHeight="1">
      <c r="A68" s="376">
        <v>55</v>
      </c>
      <c r="B68" s="913" t="str">
        <f>IF(基本情報入力シート!C107="","",基本情報入力シート!C107)</f>
        <v/>
      </c>
      <c r="C68" s="914"/>
      <c r="D68" s="914"/>
      <c r="E68" s="914"/>
      <c r="F68" s="914"/>
      <c r="G68" s="914"/>
      <c r="H68" s="914"/>
      <c r="I68" s="915"/>
      <c r="J68" s="360" t="str">
        <f>IF(基本情報入力シート!M107="","",基本情報入力シート!M107)</f>
        <v/>
      </c>
      <c r="K68" s="361" t="str">
        <f>IF(基本情報入力シート!R107="","",基本情報入力シート!R107)</f>
        <v/>
      </c>
      <c r="L68" s="361" t="str">
        <f>IF(基本情報入力シート!W107="","",基本情報入力シート!W107)</f>
        <v/>
      </c>
      <c r="M68" s="362" t="str">
        <f>IF(基本情報入力シート!X107="","",基本情報入力シート!X107)</f>
        <v/>
      </c>
      <c r="N68" s="363" t="str">
        <f>IF(基本情報入力シート!Y107="","",基本情報入力シート!Y107)</f>
        <v/>
      </c>
      <c r="O68" s="45"/>
      <c r="P68" s="1029"/>
      <c r="Q68" s="1030"/>
      <c r="R68" s="472" t="str">
        <f>IFERROR(IF(OR('別紙様式3-2（４・５月）'!Z70="ベア加算",'別紙様式3-2（４・５月）'!R70=""),"",P68*VLOOKUP(N68,【参考】数式用!$AD$2:$AH$37,MATCH(O68,【参考】数式用!$K$4:$N$4,0)+1,0)),"")</f>
        <v/>
      </c>
      <c r="S68" s="69"/>
      <c r="T68" s="1031"/>
      <c r="U68" s="1032"/>
      <c r="V68" s="470" t="str">
        <f>IFERROR(IF(AND('別紙様式3-2（４・５月）'!O70="",O68&lt;&gt;""),P68,P68*VLOOKUP(AF68,【参考】数式用4!$EY$3:$GF$106,MATCH(N68,【参考】数式用4!$EY$2:$GF$2,0))),"")</f>
        <v/>
      </c>
      <c r="W68" s="46"/>
      <c r="X68" s="68"/>
      <c r="Y68" s="999" t="str">
        <f>IFERROR(IF(OR('別紙様式3-2（４・５月）'!Z70="ベア加算",'別紙様式3-2（４・５月）'!R70=""),"",W68*VLOOKUP(N68,【参考】数式用!$AD$2:$AH$27,MATCH(O68,【参考】数式用!$K$4:$N$4,0)+1,0)),"")</f>
        <v/>
      </c>
      <c r="Z68" s="1000"/>
      <c r="AA68" s="69"/>
      <c r="AB68" s="70"/>
      <c r="AC68" s="472" t="str">
        <f>IFERROR(IF(AND('別紙様式3-2（４・５月）'!O70="",W68&lt;&gt;"",W68&lt;&gt;"―"),X68,X68*VLOOKUP(AG68,【参考】数式用4!$EY$3:$GF$106,MATCH(N68,【参考】数式用4!$EY$2:$GF$2,0))),"")</f>
        <v/>
      </c>
      <c r="AD68" s="465" t="str">
        <f t="shared" si="0"/>
        <v/>
      </c>
      <c r="AE68" s="467" t="str">
        <f t="shared" si="1"/>
        <v/>
      </c>
      <c r="AF68" s="375" t="str">
        <f>IF(O68="","",'別紙様式3-2（４・５月）'!O70&amp;'別紙様式3-2（４・５月）'!P70&amp;'別紙様式3-2（４・５月）'!Q70&amp;"から"&amp;O68)</f>
        <v/>
      </c>
      <c r="AG68" s="375" t="str">
        <f>IF(OR(W68="",W68="―"),"",'別紙様式3-2（４・５月）'!O70&amp;'別紙様式3-2（４・５月）'!P70&amp;'別紙様式3-2（４・５月）'!Q70&amp;"から"&amp;W68)</f>
        <v/>
      </c>
      <c r="AH68" s="332"/>
      <c r="AI68" s="332"/>
      <c r="AJ68" s="332"/>
      <c r="AK68" s="332"/>
      <c r="AL68" s="332"/>
      <c r="AM68" s="332"/>
      <c r="AN68" s="332"/>
      <c r="AO68" s="332"/>
    </row>
    <row r="69" spans="1:41" customFormat="1" ht="25" customHeight="1">
      <c r="A69" s="376">
        <v>56</v>
      </c>
      <c r="B69" s="913" t="str">
        <f>IF(基本情報入力シート!C108="","",基本情報入力シート!C108)</f>
        <v/>
      </c>
      <c r="C69" s="914"/>
      <c r="D69" s="914"/>
      <c r="E69" s="914"/>
      <c r="F69" s="914"/>
      <c r="G69" s="914"/>
      <c r="H69" s="914"/>
      <c r="I69" s="915"/>
      <c r="J69" s="360" t="str">
        <f>IF(基本情報入力シート!M108="","",基本情報入力シート!M108)</f>
        <v/>
      </c>
      <c r="K69" s="361" t="str">
        <f>IF(基本情報入力シート!R108="","",基本情報入力シート!R108)</f>
        <v/>
      </c>
      <c r="L69" s="361" t="str">
        <f>IF(基本情報入力シート!W108="","",基本情報入力シート!W108)</f>
        <v/>
      </c>
      <c r="M69" s="362" t="str">
        <f>IF(基本情報入力シート!X108="","",基本情報入力シート!X108)</f>
        <v/>
      </c>
      <c r="N69" s="363" t="str">
        <f>IF(基本情報入力シート!Y108="","",基本情報入力シート!Y108)</f>
        <v/>
      </c>
      <c r="O69" s="45"/>
      <c r="P69" s="1029"/>
      <c r="Q69" s="1030"/>
      <c r="R69" s="472" t="str">
        <f>IFERROR(IF(OR('別紙様式3-2（４・５月）'!Z71="ベア加算",'別紙様式3-2（４・５月）'!R71=""),"",P69*VLOOKUP(N69,【参考】数式用!$AD$2:$AH$37,MATCH(O69,【参考】数式用!$K$4:$N$4,0)+1,0)),"")</f>
        <v/>
      </c>
      <c r="S69" s="69"/>
      <c r="T69" s="1031"/>
      <c r="U69" s="1032"/>
      <c r="V69" s="470" t="str">
        <f>IFERROR(IF(AND('別紙様式3-2（４・５月）'!O71="",O69&lt;&gt;""),P69,P69*VLOOKUP(AF69,【参考】数式用4!$EY$3:$GF$106,MATCH(N69,【参考】数式用4!$EY$2:$GF$2,0))),"")</f>
        <v/>
      </c>
      <c r="W69" s="46"/>
      <c r="X69" s="68"/>
      <c r="Y69" s="999" t="str">
        <f>IFERROR(IF(OR('別紙様式3-2（４・５月）'!Z71="ベア加算",'別紙様式3-2（４・５月）'!R71=""),"",W69*VLOOKUP(N69,【参考】数式用!$AD$2:$AH$27,MATCH(O69,【参考】数式用!$K$4:$N$4,0)+1,0)),"")</f>
        <v/>
      </c>
      <c r="Z69" s="1000"/>
      <c r="AA69" s="69"/>
      <c r="AB69" s="70"/>
      <c r="AC69" s="472" t="str">
        <f>IFERROR(IF(AND('別紙様式3-2（４・５月）'!O71="",W69&lt;&gt;"",W69&lt;&gt;"―"),X69,X69*VLOOKUP(AG69,【参考】数式用4!$EY$3:$GF$106,MATCH(N69,【参考】数式用4!$EY$2:$GF$2,0))),"")</f>
        <v/>
      </c>
      <c r="AD69" s="465" t="str">
        <f t="shared" si="0"/>
        <v/>
      </c>
      <c r="AE69" s="467" t="str">
        <f t="shared" si="1"/>
        <v/>
      </c>
      <c r="AF69" s="375" t="str">
        <f>IF(O69="","",'別紙様式3-2（４・５月）'!O71&amp;'別紙様式3-2（４・５月）'!P71&amp;'別紙様式3-2（４・５月）'!Q71&amp;"から"&amp;O69)</f>
        <v/>
      </c>
      <c r="AG69" s="375" t="str">
        <f>IF(OR(W69="",W69="―"),"",'別紙様式3-2（４・５月）'!O71&amp;'別紙様式3-2（４・５月）'!P71&amp;'別紙様式3-2（４・５月）'!Q71&amp;"から"&amp;W69)</f>
        <v/>
      </c>
      <c r="AH69" s="332"/>
      <c r="AI69" s="332"/>
      <c r="AJ69" s="332"/>
      <c r="AK69" s="332"/>
      <c r="AL69" s="332"/>
      <c r="AM69" s="332"/>
      <c r="AN69" s="332"/>
      <c r="AO69" s="332"/>
    </row>
    <row r="70" spans="1:41" customFormat="1" ht="25" customHeight="1">
      <c r="A70" s="376">
        <v>57</v>
      </c>
      <c r="B70" s="913" t="str">
        <f>IF(基本情報入力シート!C109="","",基本情報入力シート!C109)</f>
        <v/>
      </c>
      <c r="C70" s="914"/>
      <c r="D70" s="914"/>
      <c r="E70" s="914"/>
      <c r="F70" s="914"/>
      <c r="G70" s="914"/>
      <c r="H70" s="914"/>
      <c r="I70" s="915"/>
      <c r="J70" s="360" t="str">
        <f>IF(基本情報入力シート!M109="","",基本情報入力シート!M109)</f>
        <v/>
      </c>
      <c r="K70" s="361" t="str">
        <f>IF(基本情報入力シート!R109="","",基本情報入力シート!R109)</f>
        <v/>
      </c>
      <c r="L70" s="361" t="str">
        <f>IF(基本情報入力シート!W109="","",基本情報入力シート!W109)</f>
        <v/>
      </c>
      <c r="M70" s="362" t="str">
        <f>IF(基本情報入力シート!X109="","",基本情報入力シート!X109)</f>
        <v/>
      </c>
      <c r="N70" s="363" t="str">
        <f>IF(基本情報入力シート!Y109="","",基本情報入力シート!Y109)</f>
        <v/>
      </c>
      <c r="O70" s="45"/>
      <c r="P70" s="1029"/>
      <c r="Q70" s="1030"/>
      <c r="R70" s="472" t="str">
        <f>IFERROR(IF(OR('別紙様式3-2（４・５月）'!Z72="ベア加算",'別紙様式3-2（４・５月）'!R72=""),"",P70*VLOOKUP(N70,【参考】数式用!$AD$2:$AH$37,MATCH(O70,【参考】数式用!$K$4:$N$4,0)+1,0)),"")</f>
        <v/>
      </c>
      <c r="S70" s="69"/>
      <c r="T70" s="1031"/>
      <c r="U70" s="1032"/>
      <c r="V70" s="470" t="str">
        <f>IFERROR(IF(AND('別紙様式3-2（４・５月）'!O72="",O70&lt;&gt;""),P70,P70*VLOOKUP(AF70,【参考】数式用4!$EY$3:$GF$106,MATCH(N70,【参考】数式用4!$EY$2:$GF$2,0))),"")</f>
        <v/>
      </c>
      <c r="W70" s="46"/>
      <c r="X70" s="68"/>
      <c r="Y70" s="999" t="str">
        <f>IFERROR(IF(OR('別紙様式3-2（４・５月）'!Z72="ベア加算",'別紙様式3-2（４・５月）'!R72=""),"",W70*VLOOKUP(N70,【参考】数式用!$AD$2:$AH$27,MATCH(O70,【参考】数式用!$K$4:$N$4,0)+1,0)),"")</f>
        <v/>
      </c>
      <c r="Z70" s="1000"/>
      <c r="AA70" s="69"/>
      <c r="AB70" s="70"/>
      <c r="AC70" s="472" t="str">
        <f>IFERROR(IF(AND('別紙様式3-2（４・５月）'!O72="",W70&lt;&gt;"",W70&lt;&gt;"―"),X70,X70*VLOOKUP(AG70,【参考】数式用4!$EY$3:$GF$106,MATCH(N70,【参考】数式用4!$EY$2:$GF$2,0))),"")</f>
        <v/>
      </c>
      <c r="AD70" s="465" t="str">
        <f t="shared" si="0"/>
        <v/>
      </c>
      <c r="AE70" s="467" t="str">
        <f t="shared" si="1"/>
        <v/>
      </c>
      <c r="AF70" s="375" t="str">
        <f>IF(O70="","",'別紙様式3-2（４・５月）'!O72&amp;'別紙様式3-2（４・５月）'!P72&amp;'別紙様式3-2（４・５月）'!Q72&amp;"から"&amp;O70)</f>
        <v/>
      </c>
      <c r="AG70" s="375" t="str">
        <f>IF(OR(W70="",W70="―"),"",'別紙様式3-2（４・５月）'!O72&amp;'別紙様式3-2（４・５月）'!P72&amp;'別紙様式3-2（４・５月）'!Q72&amp;"から"&amp;W70)</f>
        <v/>
      </c>
      <c r="AH70" s="332"/>
      <c r="AI70" s="332"/>
      <c r="AJ70" s="332"/>
      <c r="AK70" s="332"/>
      <c r="AL70" s="332"/>
      <c r="AM70" s="332"/>
      <c r="AN70" s="332"/>
      <c r="AO70" s="332"/>
    </row>
    <row r="71" spans="1:41" customFormat="1" ht="25" customHeight="1">
      <c r="A71" s="376">
        <v>58</v>
      </c>
      <c r="B71" s="913" t="str">
        <f>IF(基本情報入力シート!C110="","",基本情報入力シート!C110)</f>
        <v/>
      </c>
      <c r="C71" s="914"/>
      <c r="D71" s="914"/>
      <c r="E71" s="914"/>
      <c r="F71" s="914"/>
      <c r="G71" s="914"/>
      <c r="H71" s="914"/>
      <c r="I71" s="915"/>
      <c r="J71" s="360" t="str">
        <f>IF(基本情報入力シート!M110="","",基本情報入力シート!M110)</f>
        <v/>
      </c>
      <c r="K71" s="361" t="str">
        <f>IF(基本情報入力シート!R110="","",基本情報入力シート!R110)</f>
        <v/>
      </c>
      <c r="L71" s="361" t="str">
        <f>IF(基本情報入力シート!W110="","",基本情報入力シート!W110)</f>
        <v/>
      </c>
      <c r="M71" s="362" t="str">
        <f>IF(基本情報入力シート!X110="","",基本情報入力シート!X110)</f>
        <v/>
      </c>
      <c r="N71" s="363" t="str">
        <f>IF(基本情報入力シート!Y110="","",基本情報入力シート!Y110)</f>
        <v/>
      </c>
      <c r="O71" s="45"/>
      <c r="P71" s="1029"/>
      <c r="Q71" s="1030"/>
      <c r="R71" s="472" t="str">
        <f>IFERROR(IF(OR('別紙様式3-2（４・５月）'!Z73="ベア加算",'別紙様式3-2（４・５月）'!R73=""),"",P71*VLOOKUP(N71,【参考】数式用!$AD$2:$AH$37,MATCH(O71,【参考】数式用!$K$4:$N$4,0)+1,0)),"")</f>
        <v/>
      </c>
      <c r="S71" s="69"/>
      <c r="T71" s="1031"/>
      <c r="U71" s="1032"/>
      <c r="V71" s="470" t="str">
        <f>IFERROR(IF(AND('別紙様式3-2（４・５月）'!O73="",O71&lt;&gt;""),P71,P71*VLOOKUP(AF71,【参考】数式用4!$EY$3:$GF$106,MATCH(N71,【参考】数式用4!$EY$2:$GF$2,0))),"")</f>
        <v/>
      </c>
      <c r="W71" s="46"/>
      <c r="X71" s="68"/>
      <c r="Y71" s="999" t="str">
        <f>IFERROR(IF(OR('別紙様式3-2（４・５月）'!Z73="ベア加算",'別紙様式3-2（４・５月）'!R73=""),"",W71*VLOOKUP(N71,【参考】数式用!$AD$2:$AH$27,MATCH(O71,【参考】数式用!$K$4:$N$4,0)+1,0)),"")</f>
        <v/>
      </c>
      <c r="Z71" s="1000"/>
      <c r="AA71" s="69"/>
      <c r="AB71" s="70"/>
      <c r="AC71" s="472" t="str">
        <f>IFERROR(IF(AND('別紙様式3-2（４・５月）'!O73="",W71&lt;&gt;"",W71&lt;&gt;"―"),X71,X71*VLOOKUP(AG71,【参考】数式用4!$EY$3:$GF$106,MATCH(N71,【参考】数式用4!$EY$2:$GF$2,0))),"")</f>
        <v/>
      </c>
      <c r="AD71" s="465" t="str">
        <f t="shared" si="0"/>
        <v/>
      </c>
      <c r="AE71" s="467" t="str">
        <f t="shared" si="1"/>
        <v/>
      </c>
      <c r="AF71" s="375" t="str">
        <f>IF(O71="","",'別紙様式3-2（４・５月）'!O73&amp;'別紙様式3-2（４・５月）'!P73&amp;'別紙様式3-2（４・５月）'!Q73&amp;"から"&amp;O71)</f>
        <v/>
      </c>
      <c r="AG71" s="375" t="str">
        <f>IF(OR(W71="",W71="―"),"",'別紙様式3-2（４・５月）'!O73&amp;'別紙様式3-2（４・５月）'!P73&amp;'別紙様式3-2（４・５月）'!Q73&amp;"から"&amp;W71)</f>
        <v/>
      </c>
      <c r="AH71" s="332"/>
      <c r="AI71" s="332"/>
      <c r="AJ71" s="332"/>
      <c r="AK71" s="332"/>
      <c r="AL71" s="332"/>
      <c r="AM71" s="332"/>
      <c r="AN71" s="332"/>
      <c r="AO71" s="332"/>
    </row>
    <row r="72" spans="1:41" customFormat="1" ht="25" customHeight="1">
      <c r="A72" s="376">
        <v>59</v>
      </c>
      <c r="B72" s="913" t="str">
        <f>IF(基本情報入力シート!C111="","",基本情報入力シート!C111)</f>
        <v/>
      </c>
      <c r="C72" s="914"/>
      <c r="D72" s="914"/>
      <c r="E72" s="914"/>
      <c r="F72" s="914"/>
      <c r="G72" s="914"/>
      <c r="H72" s="914"/>
      <c r="I72" s="915"/>
      <c r="J72" s="360" t="str">
        <f>IF(基本情報入力シート!M111="","",基本情報入力シート!M111)</f>
        <v/>
      </c>
      <c r="K72" s="361" t="str">
        <f>IF(基本情報入力シート!R111="","",基本情報入力シート!R111)</f>
        <v/>
      </c>
      <c r="L72" s="361" t="str">
        <f>IF(基本情報入力シート!W111="","",基本情報入力シート!W111)</f>
        <v/>
      </c>
      <c r="M72" s="362" t="str">
        <f>IF(基本情報入力シート!X111="","",基本情報入力シート!X111)</f>
        <v/>
      </c>
      <c r="N72" s="363" t="str">
        <f>IF(基本情報入力シート!Y111="","",基本情報入力シート!Y111)</f>
        <v/>
      </c>
      <c r="O72" s="45"/>
      <c r="P72" s="1029"/>
      <c r="Q72" s="1030"/>
      <c r="R72" s="472" t="str">
        <f>IFERROR(IF(OR('別紙様式3-2（４・５月）'!Z74="ベア加算",'別紙様式3-2（４・５月）'!R74=""),"",P72*VLOOKUP(N72,【参考】数式用!$AD$2:$AH$37,MATCH(O72,【参考】数式用!$K$4:$N$4,0)+1,0)),"")</f>
        <v/>
      </c>
      <c r="S72" s="69"/>
      <c r="T72" s="1031"/>
      <c r="U72" s="1032"/>
      <c r="V72" s="470" t="str">
        <f>IFERROR(IF(AND('別紙様式3-2（４・５月）'!O74="",O72&lt;&gt;""),P72,P72*VLOOKUP(AF72,【参考】数式用4!$EY$3:$GF$106,MATCH(N72,【参考】数式用4!$EY$2:$GF$2,0))),"")</f>
        <v/>
      </c>
      <c r="W72" s="46"/>
      <c r="X72" s="68"/>
      <c r="Y72" s="999" t="str">
        <f>IFERROR(IF(OR('別紙様式3-2（４・５月）'!Z74="ベア加算",'別紙様式3-2（４・５月）'!R74=""),"",W72*VLOOKUP(N72,【参考】数式用!$AD$2:$AH$27,MATCH(O72,【参考】数式用!$K$4:$N$4,0)+1,0)),"")</f>
        <v/>
      </c>
      <c r="Z72" s="1000"/>
      <c r="AA72" s="69"/>
      <c r="AB72" s="70"/>
      <c r="AC72" s="472" t="str">
        <f>IFERROR(IF(AND('別紙様式3-2（４・５月）'!O74="",W72&lt;&gt;"",W72&lt;&gt;"―"),X72,X72*VLOOKUP(AG72,【参考】数式用4!$EY$3:$GF$106,MATCH(N72,【参考】数式用4!$EY$2:$GF$2,0))),"")</f>
        <v/>
      </c>
      <c r="AD72" s="465" t="str">
        <f t="shared" si="0"/>
        <v/>
      </c>
      <c r="AE72" s="467" t="str">
        <f t="shared" si="1"/>
        <v/>
      </c>
      <c r="AF72" s="375" t="str">
        <f>IF(O72="","",'別紙様式3-2（４・５月）'!O74&amp;'別紙様式3-2（４・５月）'!P74&amp;'別紙様式3-2（４・５月）'!Q74&amp;"から"&amp;O72)</f>
        <v/>
      </c>
      <c r="AG72" s="375" t="str">
        <f>IF(OR(W72="",W72="―"),"",'別紙様式3-2（４・５月）'!O74&amp;'別紙様式3-2（４・５月）'!P74&amp;'別紙様式3-2（４・５月）'!Q74&amp;"から"&amp;W72)</f>
        <v/>
      </c>
      <c r="AH72" s="332"/>
      <c r="AI72" s="332"/>
      <c r="AJ72" s="332"/>
      <c r="AK72" s="332"/>
      <c r="AL72" s="332"/>
      <c r="AM72" s="332"/>
      <c r="AN72" s="332"/>
      <c r="AO72" s="332"/>
    </row>
    <row r="73" spans="1:41" customFormat="1" ht="25" customHeight="1">
      <c r="A73" s="376">
        <v>60</v>
      </c>
      <c r="B73" s="913" t="str">
        <f>IF(基本情報入力シート!C112="","",基本情報入力シート!C112)</f>
        <v/>
      </c>
      <c r="C73" s="914"/>
      <c r="D73" s="914"/>
      <c r="E73" s="914"/>
      <c r="F73" s="914"/>
      <c r="G73" s="914"/>
      <c r="H73" s="914"/>
      <c r="I73" s="915"/>
      <c r="J73" s="360" t="str">
        <f>IF(基本情報入力シート!M112="","",基本情報入力シート!M112)</f>
        <v/>
      </c>
      <c r="K73" s="361" t="str">
        <f>IF(基本情報入力シート!R112="","",基本情報入力シート!R112)</f>
        <v/>
      </c>
      <c r="L73" s="361" t="str">
        <f>IF(基本情報入力シート!W112="","",基本情報入力シート!W112)</f>
        <v/>
      </c>
      <c r="M73" s="362" t="str">
        <f>IF(基本情報入力シート!X112="","",基本情報入力シート!X112)</f>
        <v/>
      </c>
      <c r="N73" s="363" t="str">
        <f>IF(基本情報入力シート!Y112="","",基本情報入力シート!Y112)</f>
        <v/>
      </c>
      <c r="O73" s="45"/>
      <c r="P73" s="1029"/>
      <c r="Q73" s="1030"/>
      <c r="R73" s="472" t="str">
        <f>IFERROR(IF(OR('別紙様式3-2（４・５月）'!Z75="ベア加算",'別紙様式3-2（４・５月）'!R75=""),"",P73*VLOOKUP(N73,【参考】数式用!$AD$2:$AH$37,MATCH(O73,【参考】数式用!$K$4:$N$4,0)+1,0)),"")</f>
        <v/>
      </c>
      <c r="S73" s="69"/>
      <c r="T73" s="1031"/>
      <c r="U73" s="1032"/>
      <c r="V73" s="470" t="str">
        <f>IFERROR(IF(AND('別紙様式3-2（４・５月）'!O75="",O73&lt;&gt;""),P73,P73*VLOOKUP(AF73,【参考】数式用4!$EY$3:$GF$106,MATCH(N73,【参考】数式用4!$EY$2:$GF$2,0))),"")</f>
        <v/>
      </c>
      <c r="W73" s="46"/>
      <c r="X73" s="68"/>
      <c r="Y73" s="999" t="str">
        <f>IFERROR(IF(OR('別紙様式3-2（４・５月）'!Z75="ベア加算",'別紙様式3-2（４・５月）'!R75=""),"",W73*VLOOKUP(N73,【参考】数式用!$AD$2:$AH$27,MATCH(O73,【参考】数式用!$K$4:$N$4,0)+1,0)),"")</f>
        <v/>
      </c>
      <c r="Z73" s="1000"/>
      <c r="AA73" s="69"/>
      <c r="AB73" s="70"/>
      <c r="AC73" s="472" t="str">
        <f>IFERROR(IF(AND('別紙様式3-2（４・５月）'!O75="",W73&lt;&gt;"",W73&lt;&gt;"―"),X73,X73*VLOOKUP(AG73,【参考】数式用4!$EY$3:$GF$106,MATCH(N73,【参考】数式用4!$EY$2:$GF$2,0))),"")</f>
        <v/>
      </c>
      <c r="AD73" s="465" t="str">
        <f t="shared" si="0"/>
        <v/>
      </c>
      <c r="AE73" s="467" t="str">
        <f t="shared" si="1"/>
        <v/>
      </c>
      <c r="AF73" s="375" t="str">
        <f>IF(O73="","",'別紙様式3-2（４・５月）'!O75&amp;'別紙様式3-2（４・５月）'!P75&amp;'別紙様式3-2（４・５月）'!Q75&amp;"から"&amp;O73)</f>
        <v/>
      </c>
      <c r="AG73" s="375" t="str">
        <f>IF(OR(W73="",W73="―"),"",'別紙様式3-2（４・５月）'!O75&amp;'別紙様式3-2（４・５月）'!P75&amp;'別紙様式3-2（４・５月）'!Q75&amp;"から"&amp;W73)</f>
        <v/>
      </c>
      <c r="AH73" s="332"/>
      <c r="AI73" s="332"/>
      <c r="AJ73" s="332"/>
      <c r="AK73" s="332"/>
      <c r="AL73" s="332"/>
      <c r="AM73" s="332"/>
      <c r="AN73" s="332"/>
      <c r="AO73" s="332"/>
    </row>
    <row r="74" spans="1:41" customFormat="1" ht="25" customHeight="1">
      <c r="A74" s="376">
        <v>61</v>
      </c>
      <c r="B74" s="913" t="str">
        <f>IF(基本情報入力シート!C113="","",基本情報入力シート!C113)</f>
        <v/>
      </c>
      <c r="C74" s="914"/>
      <c r="D74" s="914"/>
      <c r="E74" s="914"/>
      <c r="F74" s="914"/>
      <c r="G74" s="914"/>
      <c r="H74" s="914"/>
      <c r="I74" s="915"/>
      <c r="J74" s="360" t="str">
        <f>IF(基本情報入力シート!M113="","",基本情報入力シート!M113)</f>
        <v/>
      </c>
      <c r="K74" s="361" t="str">
        <f>IF(基本情報入力シート!R113="","",基本情報入力シート!R113)</f>
        <v/>
      </c>
      <c r="L74" s="361" t="str">
        <f>IF(基本情報入力シート!W113="","",基本情報入力シート!W113)</f>
        <v/>
      </c>
      <c r="M74" s="362" t="str">
        <f>IF(基本情報入力シート!X113="","",基本情報入力シート!X113)</f>
        <v/>
      </c>
      <c r="N74" s="363" t="str">
        <f>IF(基本情報入力シート!Y113="","",基本情報入力シート!Y113)</f>
        <v/>
      </c>
      <c r="O74" s="45"/>
      <c r="P74" s="1029"/>
      <c r="Q74" s="1030"/>
      <c r="R74" s="472" t="str">
        <f>IFERROR(IF(OR('別紙様式3-2（４・５月）'!Z76="ベア加算",'別紙様式3-2（４・５月）'!R76=""),"",P74*VLOOKUP(N74,【参考】数式用!$AD$2:$AH$37,MATCH(O74,【参考】数式用!$K$4:$N$4,0)+1,0)),"")</f>
        <v/>
      </c>
      <c r="S74" s="69"/>
      <c r="T74" s="1031"/>
      <c r="U74" s="1032"/>
      <c r="V74" s="470" t="str">
        <f>IFERROR(IF(AND('別紙様式3-2（４・５月）'!O76="",O74&lt;&gt;""),P74,P74*VLOOKUP(AF74,【参考】数式用4!$EY$3:$GF$106,MATCH(N74,【参考】数式用4!$EY$2:$GF$2,0))),"")</f>
        <v/>
      </c>
      <c r="W74" s="46"/>
      <c r="X74" s="68"/>
      <c r="Y74" s="999" t="str">
        <f>IFERROR(IF(OR('別紙様式3-2（４・５月）'!Z76="ベア加算",'別紙様式3-2（４・５月）'!R76=""),"",W74*VLOOKUP(N74,【参考】数式用!$AD$2:$AH$27,MATCH(O74,【参考】数式用!$K$4:$N$4,0)+1,0)),"")</f>
        <v/>
      </c>
      <c r="Z74" s="1000"/>
      <c r="AA74" s="69"/>
      <c r="AB74" s="70"/>
      <c r="AC74" s="472" t="str">
        <f>IFERROR(IF(AND('別紙様式3-2（４・５月）'!O76="",W74&lt;&gt;"",W74&lt;&gt;"―"),X74,X74*VLOOKUP(AG74,【参考】数式用4!$EY$3:$GF$106,MATCH(N74,【参考】数式用4!$EY$2:$GF$2,0))),"")</f>
        <v/>
      </c>
      <c r="AD74" s="465" t="str">
        <f t="shared" si="0"/>
        <v/>
      </c>
      <c r="AE74" s="467" t="str">
        <f t="shared" si="1"/>
        <v/>
      </c>
      <c r="AF74" s="375" t="str">
        <f>IF(O74="","",'別紙様式3-2（４・５月）'!O76&amp;'別紙様式3-2（４・５月）'!P76&amp;'別紙様式3-2（４・５月）'!Q76&amp;"から"&amp;O74)</f>
        <v/>
      </c>
      <c r="AG74" s="375" t="str">
        <f>IF(OR(W74="",W74="―"),"",'別紙様式3-2（４・５月）'!O76&amp;'別紙様式3-2（４・５月）'!P76&amp;'別紙様式3-2（４・５月）'!Q76&amp;"から"&amp;W74)</f>
        <v/>
      </c>
      <c r="AH74" s="332"/>
      <c r="AI74" s="332"/>
      <c r="AJ74" s="332"/>
      <c r="AK74" s="332"/>
      <c r="AL74" s="332"/>
      <c r="AM74" s="332"/>
      <c r="AN74" s="332"/>
      <c r="AO74" s="332"/>
    </row>
    <row r="75" spans="1:41" customFormat="1" ht="25" customHeight="1">
      <c r="A75" s="376">
        <v>62</v>
      </c>
      <c r="B75" s="913" t="str">
        <f>IF(基本情報入力シート!C114="","",基本情報入力シート!C114)</f>
        <v/>
      </c>
      <c r="C75" s="914"/>
      <c r="D75" s="914"/>
      <c r="E75" s="914"/>
      <c r="F75" s="914"/>
      <c r="G75" s="914"/>
      <c r="H75" s="914"/>
      <c r="I75" s="915"/>
      <c r="J75" s="360" t="str">
        <f>IF(基本情報入力シート!M114="","",基本情報入力シート!M114)</f>
        <v/>
      </c>
      <c r="K75" s="361" t="str">
        <f>IF(基本情報入力シート!R114="","",基本情報入力シート!R114)</f>
        <v/>
      </c>
      <c r="L75" s="361" t="str">
        <f>IF(基本情報入力シート!W114="","",基本情報入力シート!W114)</f>
        <v/>
      </c>
      <c r="M75" s="362" t="str">
        <f>IF(基本情報入力シート!X114="","",基本情報入力シート!X114)</f>
        <v/>
      </c>
      <c r="N75" s="363" t="str">
        <f>IF(基本情報入力シート!Y114="","",基本情報入力シート!Y114)</f>
        <v/>
      </c>
      <c r="O75" s="45"/>
      <c r="P75" s="1029"/>
      <c r="Q75" s="1030"/>
      <c r="R75" s="472" t="str">
        <f>IFERROR(IF(OR('別紙様式3-2（４・５月）'!Z77="ベア加算",'別紙様式3-2（４・５月）'!R77=""),"",P75*VLOOKUP(N75,【参考】数式用!$AD$2:$AH$37,MATCH(O75,【参考】数式用!$K$4:$N$4,0)+1,0)),"")</f>
        <v/>
      </c>
      <c r="S75" s="69"/>
      <c r="T75" s="1031"/>
      <c r="U75" s="1032"/>
      <c r="V75" s="470" t="str">
        <f>IFERROR(IF(AND('別紙様式3-2（４・５月）'!O77="",O75&lt;&gt;""),P75,P75*VLOOKUP(AF75,【参考】数式用4!$EY$3:$GF$106,MATCH(N75,【参考】数式用4!$EY$2:$GF$2,0))),"")</f>
        <v/>
      </c>
      <c r="W75" s="46"/>
      <c r="X75" s="68"/>
      <c r="Y75" s="999" t="str">
        <f>IFERROR(IF(OR('別紙様式3-2（４・５月）'!Z77="ベア加算",'別紙様式3-2（４・５月）'!R77=""),"",W75*VLOOKUP(N75,【参考】数式用!$AD$2:$AH$27,MATCH(O75,【参考】数式用!$K$4:$N$4,0)+1,0)),"")</f>
        <v/>
      </c>
      <c r="Z75" s="1000"/>
      <c r="AA75" s="69"/>
      <c r="AB75" s="70"/>
      <c r="AC75" s="472" t="str">
        <f>IFERROR(IF(AND('別紙様式3-2（４・５月）'!O77="",W75&lt;&gt;"",W75&lt;&gt;"―"),X75,X75*VLOOKUP(AG75,【参考】数式用4!$EY$3:$GF$106,MATCH(N75,【参考】数式用4!$EY$2:$GF$2,0))),"")</f>
        <v/>
      </c>
      <c r="AD75" s="465" t="str">
        <f t="shared" si="0"/>
        <v/>
      </c>
      <c r="AE75" s="467" t="str">
        <f t="shared" si="1"/>
        <v/>
      </c>
      <c r="AF75" s="375" t="str">
        <f>IF(O75="","",'別紙様式3-2（４・５月）'!O77&amp;'別紙様式3-2（４・５月）'!P77&amp;'別紙様式3-2（４・５月）'!Q77&amp;"から"&amp;O75)</f>
        <v/>
      </c>
      <c r="AG75" s="375" t="str">
        <f>IF(OR(W75="",W75="―"),"",'別紙様式3-2（４・５月）'!O77&amp;'別紙様式3-2（４・５月）'!P77&amp;'別紙様式3-2（４・５月）'!Q77&amp;"から"&amp;W75)</f>
        <v/>
      </c>
      <c r="AH75" s="332"/>
      <c r="AI75" s="332"/>
      <c r="AJ75" s="332"/>
      <c r="AK75" s="332"/>
      <c r="AL75" s="332"/>
      <c r="AM75" s="332"/>
      <c r="AN75" s="332"/>
      <c r="AO75" s="332"/>
    </row>
    <row r="76" spans="1:41" customFormat="1" ht="25" customHeight="1">
      <c r="A76" s="376">
        <v>63</v>
      </c>
      <c r="B76" s="913" t="str">
        <f>IF(基本情報入力シート!C115="","",基本情報入力シート!C115)</f>
        <v/>
      </c>
      <c r="C76" s="914"/>
      <c r="D76" s="914"/>
      <c r="E76" s="914"/>
      <c r="F76" s="914"/>
      <c r="G76" s="914"/>
      <c r="H76" s="914"/>
      <c r="I76" s="915"/>
      <c r="J76" s="360" t="str">
        <f>IF(基本情報入力シート!M115="","",基本情報入力シート!M115)</f>
        <v/>
      </c>
      <c r="K76" s="361" t="str">
        <f>IF(基本情報入力シート!R115="","",基本情報入力シート!R115)</f>
        <v/>
      </c>
      <c r="L76" s="361" t="str">
        <f>IF(基本情報入力シート!W115="","",基本情報入力シート!W115)</f>
        <v/>
      </c>
      <c r="M76" s="362" t="str">
        <f>IF(基本情報入力シート!X115="","",基本情報入力シート!X115)</f>
        <v/>
      </c>
      <c r="N76" s="363" t="str">
        <f>IF(基本情報入力シート!Y115="","",基本情報入力シート!Y115)</f>
        <v/>
      </c>
      <c r="O76" s="45"/>
      <c r="P76" s="1029"/>
      <c r="Q76" s="1030"/>
      <c r="R76" s="472" t="str">
        <f>IFERROR(IF(OR('別紙様式3-2（４・５月）'!Z78="ベア加算",'別紙様式3-2（４・５月）'!R78=""),"",P76*VLOOKUP(N76,【参考】数式用!$AD$2:$AH$37,MATCH(O76,【参考】数式用!$K$4:$N$4,0)+1,0)),"")</f>
        <v/>
      </c>
      <c r="S76" s="69"/>
      <c r="T76" s="1031"/>
      <c r="U76" s="1032"/>
      <c r="V76" s="470" t="str">
        <f>IFERROR(IF(AND('別紙様式3-2（４・５月）'!O78="",O76&lt;&gt;""),P76,P76*VLOOKUP(AF76,【参考】数式用4!$EY$3:$GF$106,MATCH(N76,【参考】数式用4!$EY$2:$GF$2,0))),"")</f>
        <v/>
      </c>
      <c r="W76" s="46"/>
      <c r="X76" s="68"/>
      <c r="Y76" s="999" t="str">
        <f>IFERROR(IF(OR('別紙様式3-2（４・５月）'!Z78="ベア加算",'別紙様式3-2（４・５月）'!R78=""),"",W76*VLOOKUP(N76,【参考】数式用!$AD$2:$AH$27,MATCH(O76,【参考】数式用!$K$4:$N$4,0)+1,0)),"")</f>
        <v/>
      </c>
      <c r="Z76" s="1000"/>
      <c r="AA76" s="69"/>
      <c r="AB76" s="70"/>
      <c r="AC76" s="472" t="str">
        <f>IFERROR(IF(AND('別紙様式3-2（４・５月）'!O78="",W76&lt;&gt;"",W76&lt;&gt;"―"),X76,X76*VLOOKUP(AG76,【参考】数式用4!$EY$3:$GF$106,MATCH(N76,【参考】数式用4!$EY$2:$GF$2,0))),"")</f>
        <v/>
      </c>
      <c r="AD76" s="465" t="str">
        <f t="shared" si="0"/>
        <v/>
      </c>
      <c r="AE76" s="467" t="str">
        <f t="shared" si="1"/>
        <v/>
      </c>
      <c r="AF76" s="375" t="str">
        <f>IF(O76="","",'別紙様式3-2（４・５月）'!O78&amp;'別紙様式3-2（４・５月）'!P78&amp;'別紙様式3-2（４・５月）'!Q78&amp;"から"&amp;O76)</f>
        <v/>
      </c>
      <c r="AG76" s="375" t="str">
        <f>IF(OR(W76="",W76="―"),"",'別紙様式3-2（４・５月）'!O78&amp;'別紙様式3-2（４・５月）'!P78&amp;'別紙様式3-2（４・５月）'!Q78&amp;"から"&amp;W76)</f>
        <v/>
      </c>
      <c r="AH76" s="332"/>
      <c r="AI76" s="332"/>
      <c r="AJ76" s="332"/>
      <c r="AK76" s="332"/>
      <c r="AL76" s="332"/>
      <c r="AM76" s="332"/>
      <c r="AN76" s="332"/>
      <c r="AO76" s="332"/>
    </row>
    <row r="77" spans="1:41" customFormat="1" ht="25" customHeight="1">
      <c r="A77" s="376">
        <v>64</v>
      </c>
      <c r="B77" s="913" t="str">
        <f>IF(基本情報入力シート!C116="","",基本情報入力シート!C116)</f>
        <v/>
      </c>
      <c r="C77" s="914"/>
      <c r="D77" s="914"/>
      <c r="E77" s="914"/>
      <c r="F77" s="914"/>
      <c r="G77" s="914"/>
      <c r="H77" s="914"/>
      <c r="I77" s="915"/>
      <c r="J77" s="360" t="str">
        <f>IF(基本情報入力シート!M116="","",基本情報入力シート!M116)</f>
        <v/>
      </c>
      <c r="K77" s="361" t="str">
        <f>IF(基本情報入力シート!R116="","",基本情報入力シート!R116)</f>
        <v/>
      </c>
      <c r="L77" s="361" t="str">
        <f>IF(基本情報入力シート!W116="","",基本情報入力シート!W116)</f>
        <v/>
      </c>
      <c r="M77" s="362" t="str">
        <f>IF(基本情報入力シート!X116="","",基本情報入力シート!X116)</f>
        <v/>
      </c>
      <c r="N77" s="363" t="str">
        <f>IF(基本情報入力シート!Y116="","",基本情報入力シート!Y116)</f>
        <v/>
      </c>
      <c r="O77" s="45"/>
      <c r="P77" s="1029"/>
      <c r="Q77" s="1030"/>
      <c r="R77" s="472" t="str">
        <f>IFERROR(IF(OR('別紙様式3-2（４・５月）'!Z79="ベア加算",'別紙様式3-2（４・５月）'!R79=""),"",P77*VLOOKUP(N77,【参考】数式用!$AD$2:$AH$37,MATCH(O77,【参考】数式用!$K$4:$N$4,0)+1,0)),"")</f>
        <v/>
      </c>
      <c r="S77" s="69"/>
      <c r="T77" s="1031"/>
      <c r="U77" s="1032"/>
      <c r="V77" s="470" t="str">
        <f>IFERROR(IF(AND('別紙様式3-2（４・５月）'!O79="",O77&lt;&gt;""),P77,P77*VLOOKUP(AF77,【参考】数式用4!$EY$3:$GF$106,MATCH(N77,【参考】数式用4!$EY$2:$GF$2,0))),"")</f>
        <v/>
      </c>
      <c r="W77" s="46"/>
      <c r="X77" s="68"/>
      <c r="Y77" s="999" t="str">
        <f>IFERROR(IF(OR('別紙様式3-2（４・５月）'!Z79="ベア加算",'別紙様式3-2（４・５月）'!R79=""),"",W77*VLOOKUP(N77,【参考】数式用!$AD$2:$AH$27,MATCH(O77,【参考】数式用!$K$4:$N$4,0)+1,0)),"")</f>
        <v/>
      </c>
      <c r="Z77" s="1000"/>
      <c r="AA77" s="69"/>
      <c r="AB77" s="70"/>
      <c r="AC77" s="472" t="str">
        <f>IFERROR(IF(AND('別紙様式3-2（４・５月）'!O79="",W77&lt;&gt;"",W77&lt;&gt;"―"),X77,X77*VLOOKUP(AG77,【参考】数式用4!$EY$3:$GF$106,MATCH(N77,【参考】数式用4!$EY$2:$GF$2,0))),"")</f>
        <v/>
      </c>
      <c r="AD77" s="465" t="str">
        <f t="shared" si="0"/>
        <v/>
      </c>
      <c r="AE77" s="467" t="str">
        <f t="shared" si="1"/>
        <v/>
      </c>
      <c r="AF77" s="375" t="str">
        <f>IF(O77="","",'別紙様式3-2（４・５月）'!O79&amp;'別紙様式3-2（４・５月）'!P79&amp;'別紙様式3-2（４・５月）'!Q79&amp;"から"&amp;O77)</f>
        <v/>
      </c>
      <c r="AG77" s="375" t="str">
        <f>IF(OR(W77="",W77="―"),"",'別紙様式3-2（４・５月）'!O79&amp;'別紙様式3-2（４・５月）'!P79&amp;'別紙様式3-2（４・５月）'!Q79&amp;"から"&amp;W77)</f>
        <v/>
      </c>
      <c r="AH77" s="332"/>
      <c r="AI77" s="332"/>
      <c r="AJ77" s="332"/>
      <c r="AK77" s="332"/>
      <c r="AL77" s="332"/>
      <c r="AM77" s="332"/>
      <c r="AN77" s="332"/>
      <c r="AO77" s="332"/>
    </row>
    <row r="78" spans="1:41" customFormat="1" ht="25" customHeight="1">
      <c r="A78" s="376">
        <v>65</v>
      </c>
      <c r="B78" s="913" t="str">
        <f>IF(基本情報入力シート!C117="","",基本情報入力シート!C117)</f>
        <v/>
      </c>
      <c r="C78" s="914"/>
      <c r="D78" s="914"/>
      <c r="E78" s="914"/>
      <c r="F78" s="914"/>
      <c r="G78" s="914"/>
      <c r="H78" s="914"/>
      <c r="I78" s="915"/>
      <c r="J78" s="360" t="str">
        <f>IF(基本情報入力シート!M117="","",基本情報入力シート!M117)</f>
        <v/>
      </c>
      <c r="K78" s="361" t="str">
        <f>IF(基本情報入力シート!R117="","",基本情報入力シート!R117)</f>
        <v/>
      </c>
      <c r="L78" s="361" t="str">
        <f>IF(基本情報入力シート!W117="","",基本情報入力シート!W117)</f>
        <v/>
      </c>
      <c r="M78" s="362" t="str">
        <f>IF(基本情報入力シート!X117="","",基本情報入力シート!X117)</f>
        <v/>
      </c>
      <c r="N78" s="363" t="str">
        <f>IF(基本情報入力シート!Y117="","",基本情報入力シート!Y117)</f>
        <v/>
      </c>
      <c r="O78" s="45"/>
      <c r="P78" s="1029"/>
      <c r="Q78" s="1030"/>
      <c r="R78" s="472" t="str">
        <f>IFERROR(IF(OR('別紙様式3-2（４・５月）'!Z80="ベア加算",'別紙様式3-2（４・５月）'!R80=""),"",P78*VLOOKUP(N78,【参考】数式用!$AD$2:$AH$37,MATCH(O78,【参考】数式用!$K$4:$N$4,0)+1,0)),"")</f>
        <v/>
      </c>
      <c r="S78" s="69"/>
      <c r="T78" s="1031"/>
      <c r="U78" s="1032"/>
      <c r="V78" s="470" t="str">
        <f>IFERROR(IF(AND('別紙様式3-2（４・５月）'!O80="",O78&lt;&gt;""),P78,P78*VLOOKUP(AF78,【参考】数式用4!$EY$3:$GF$106,MATCH(N78,【参考】数式用4!$EY$2:$GF$2,0))),"")</f>
        <v/>
      </c>
      <c r="W78" s="46"/>
      <c r="X78" s="68"/>
      <c r="Y78" s="999" t="str">
        <f>IFERROR(IF(OR('別紙様式3-2（４・５月）'!Z80="ベア加算",'別紙様式3-2（４・５月）'!R80=""),"",W78*VLOOKUP(N78,【参考】数式用!$AD$2:$AH$27,MATCH(O78,【参考】数式用!$K$4:$N$4,0)+1,0)),"")</f>
        <v/>
      </c>
      <c r="Z78" s="1000"/>
      <c r="AA78" s="69"/>
      <c r="AB78" s="70"/>
      <c r="AC78" s="472" t="str">
        <f>IFERROR(IF(AND('別紙様式3-2（４・５月）'!O80="",W78&lt;&gt;"",W78&lt;&gt;"―"),X78,X78*VLOOKUP(AG78,【参考】数式用4!$EY$3:$GF$106,MATCH(N78,【参考】数式用4!$EY$2:$GF$2,0))),"")</f>
        <v/>
      </c>
      <c r="AD78" s="465" t="str">
        <f t="shared" si="0"/>
        <v/>
      </c>
      <c r="AE78" s="467" t="str">
        <f t="shared" si="1"/>
        <v/>
      </c>
      <c r="AF78" s="375" t="str">
        <f>IF(O78="","",'別紙様式3-2（４・５月）'!O80&amp;'別紙様式3-2（４・５月）'!P80&amp;'別紙様式3-2（４・５月）'!Q80&amp;"から"&amp;O78)</f>
        <v/>
      </c>
      <c r="AG78" s="375" t="str">
        <f>IF(OR(W78="",W78="―"),"",'別紙様式3-2（４・５月）'!O80&amp;'別紙様式3-2（４・５月）'!P80&amp;'別紙様式3-2（４・５月）'!Q80&amp;"から"&amp;W78)</f>
        <v/>
      </c>
      <c r="AH78" s="332"/>
      <c r="AI78" s="332"/>
      <c r="AJ78" s="332"/>
      <c r="AK78" s="332"/>
      <c r="AL78" s="332"/>
      <c r="AM78" s="332"/>
      <c r="AN78" s="332"/>
      <c r="AO78" s="332"/>
    </row>
    <row r="79" spans="1:41" customFormat="1" ht="25" customHeight="1">
      <c r="A79" s="376">
        <v>66</v>
      </c>
      <c r="B79" s="913" t="str">
        <f>IF(基本情報入力シート!C118="","",基本情報入力シート!C118)</f>
        <v/>
      </c>
      <c r="C79" s="914"/>
      <c r="D79" s="914"/>
      <c r="E79" s="914"/>
      <c r="F79" s="914"/>
      <c r="G79" s="914"/>
      <c r="H79" s="914"/>
      <c r="I79" s="915"/>
      <c r="J79" s="360" t="str">
        <f>IF(基本情報入力シート!M118="","",基本情報入力シート!M118)</f>
        <v/>
      </c>
      <c r="K79" s="361" t="str">
        <f>IF(基本情報入力シート!R118="","",基本情報入力シート!R118)</f>
        <v/>
      </c>
      <c r="L79" s="361" t="str">
        <f>IF(基本情報入力シート!W118="","",基本情報入力シート!W118)</f>
        <v/>
      </c>
      <c r="M79" s="362" t="str">
        <f>IF(基本情報入力シート!X118="","",基本情報入力シート!X118)</f>
        <v/>
      </c>
      <c r="N79" s="363" t="str">
        <f>IF(基本情報入力シート!Y118="","",基本情報入力シート!Y118)</f>
        <v/>
      </c>
      <c r="O79" s="45"/>
      <c r="P79" s="1029"/>
      <c r="Q79" s="1030"/>
      <c r="R79" s="472" t="str">
        <f>IFERROR(IF(OR('別紙様式3-2（４・５月）'!Z81="ベア加算",'別紙様式3-2（４・５月）'!R81=""),"",P79*VLOOKUP(N79,【参考】数式用!$AD$2:$AH$37,MATCH(O79,【参考】数式用!$K$4:$N$4,0)+1,0)),"")</f>
        <v/>
      </c>
      <c r="S79" s="69"/>
      <c r="T79" s="1031"/>
      <c r="U79" s="1032"/>
      <c r="V79" s="470" t="str">
        <f>IFERROR(IF(AND('別紙様式3-2（４・５月）'!O81="",O79&lt;&gt;""),P79,P79*VLOOKUP(AF79,【参考】数式用4!$EY$3:$GF$106,MATCH(N79,【参考】数式用4!$EY$2:$GF$2,0))),"")</f>
        <v/>
      </c>
      <c r="W79" s="46"/>
      <c r="X79" s="68"/>
      <c r="Y79" s="999" t="str">
        <f>IFERROR(IF(OR('別紙様式3-2（４・５月）'!Z81="ベア加算",'別紙様式3-2（４・５月）'!R81=""),"",W79*VLOOKUP(N79,【参考】数式用!$AD$2:$AH$27,MATCH(O79,【参考】数式用!$K$4:$N$4,0)+1,0)),"")</f>
        <v/>
      </c>
      <c r="Z79" s="1000"/>
      <c r="AA79" s="69"/>
      <c r="AB79" s="70"/>
      <c r="AC79" s="472" t="str">
        <f>IFERROR(IF(AND('別紙様式3-2（４・５月）'!O81="",W79&lt;&gt;"",W79&lt;&gt;"―"),X79,X79*VLOOKUP(AG79,【参考】数式用4!$EY$3:$GF$106,MATCH(N79,【参考】数式用4!$EY$2:$GF$2,0))),"")</f>
        <v/>
      </c>
      <c r="AD79" s="465" t="str">
        <f t="shared" ref="AD79:AD113" si="2">IF(OR(O79="新加算Ⅰ",O79="新加算Ⅱ",O79="新加算Ⅴ（１）",O79="新加算Ⅴ（２）",O79="新加算Ⅴ（３）",O79="新加算Ⅴ（４）",O79="新加算Ⅴ（５）",O79="新加算Ⅴ（６）",O79="新加算Ⅴ（７）",O79="新加算Ⅴ（９）",O79="新加算Ⅴ（10）",O79="新加算Ⅴ（12）"),1,"")</f>
        <v/>
      </c>
      <c r="AE79" s="467" t="str">
        <f t="shared" ref="AE79:AE113" si="3">IF(OR(W79="新加算Ⅰ",W79="新加算Ⅱ"),1,"")</f>
        <v/>
      </c>
      <c r="AF79" s="375" t="str">
        <f>IF(O79="","",'別紙様式3-2（４・５月）'!O81&amp;'別紙様式3-2（４・５月）'!P81&amp;'別紙様式3-2（４・５月）'!Q81&amp;"から"&amp;O79)</f>
        <v/>
      </c>
      <c r="AG79" s="375" t="str">
        <f>IF(OR(W79="",W79="―"),"",'別紙様式3-2（４・５月）'!O81&amp;'別紙様式3-2（４・５月）'!P81&amp;'別紙様式3-2（４・５月）'!Q81&amp;"から"&amp;W79)</f>
        <v/>
      </c>
      <c r="AH79" s="332"/>
      <c r="AI79" s="332"/>
      <c r="AJ79" s="332"/>
      <c r="AK79" s="332"/>
      <c r="AL79" s="332"/>
      <c r="AM79" s="332"/>
      <c r="AN79" s="332"/>
      <c r="AO79" s="332"/>
    </row>
    <row r="80" spans="1:41" customFormat="1" ht="25" customHeight="1">
      <c r="A80" s="376">
        <v>67</v>
      </c>
      <c r="B80" s="913" t="str">
        <f>IF(基本情報入力シート!C119="","",基本情報入力シート!C119)</f>
        <v/>
      </c>
      <c r="C80" s="914"/>
      <c r="D80" s="914"/>
      <c r="E80" s="914"/>
      <c r="F80" s="914"/>
      <c r="G80" s="914"/>
      <c r="H80" s="914"/>
      <c r="I80" s="915"/>
      <c r="J80" s="360" t="str">
        <f>IF(基本情報入力シート!M119="","",基本情報入力シート!M119)</f>
        <v/>
      </c>
      <c r="K80" s="361" t="str">
        <f>IF(基本情報入力シート!R119="","",基本情報入力シート!R119)</f>
        <v/>
      </c>
      <c r="L80" s="361" t="str">
        <f>IF(基本情報入力シート!W119="","",基本情報入力シート!W119)</f>
        <v/>
      </c>
      <c r="M80" s="362" t="str">
        <f>IF(基本情報入力シート!X119="","",基本情報入力シート!X119)</f>
        <v/>
      </c>
      <c r="N80" s="363" t="str">
        <f>IF(基本情報入力シート!Y119="","",基本情報入力シート!Y119)</f>
        <v/>
      </c>
      <c r="O80" s="45"/>
      <c r="P80" s="1029"/>
      <c r="Q80" s="1030"/>
      <c r="R80" s="472" t="str">
        <f>IFERROR(IF(OR('別紙様式3-2（４・５月）'!Z82="ベア加算",'別紙様式3-2（４・５月）'!R82=""),"",P80*VLOOKUP(N80,【参考】数式用!$AD$2:$AH$37,MATCH(O80,【参考】数式用!$K$4:$N$4,0)+1,0)),"")</f>
        <v/>
      </c>
      <c r="S80" s="69"/>
      <c r="T80" s="1031"/>
      <c r="U80" s="1032"/>
      <c r="V80" s="470" t="str">
        <f>IFERROR(IF(AND('別紙様式3-2（４・５月）'!O82="",O80&lt;&gt;""),P80,P80*VLOOKUP(AF80,【参考】数式用4!$EY$3:$GF$106,MATCH(N80,【参考】数式用4!$EY$2:$GF$2,0))),"")</f>
        <v/>
      </c>
      <c r="W80" s="46"/>
      <c r="X80" s="68"/>
      <c r="Y80" s="999" t="str">
        <f>IFERROR(IF(OR('別紙様式3-2（４・５月）'!Z82="ベア加算",'別紙様式3-2（４・５月）'!R82=""),"",W80*VLOOKUP(N80,【参考】数式用!$AD$2:$AH$27,MATCH(O80,【参考】数式用!$K$4:$N$4,0)+1,0)),"")</f>
        <v/>
      </c>
      <c r="Z80" s="1000"/>
      <c r="AA80" s="69"/>
      <c r="AB80" s="70"/>
      <c r="AC80" s="472" t="str">
        <f>IFERROR(IF(AND('別紙様式3-2（４・５月）'!O82="",W80&lt;&gt;"",W80&lt;&gt;"―"),X80,X80*VLOOKUP(AG80,【参考】数式用4!$EY$3:$GF$106,MATCH(N80,【参考】数式用4!$EY$2:$GF$2,0))),"")</f>
        <v/>
      </c>
      <c r="AD80" s="465" t="str">
        <f t="shared" si="2"/>
        <v/>
      </c>
      <c r="AE80" s="467" t="str">
        <f t="shared" si="3"/>
        <v/>
      </c>
      <c r="AF80" s="375" t="str">
        <f>IF(O80="","",'別紙様式3-2（４・５月）'!O82&amp;'別紙様式3-2（４・５月）'!P82&amp;'別紙様式3-2（４・５月）'!Q82&amp;"から"&amp;O80)</f>
        <v/>
      </c>
      <c r="AG80" s="375" t="str">
        <f>IF(OR(W80="",W80="―"),"",'別紙様式3-2（４・５月）'!O82&amp;'別紙様式3-2（４・５月）'!P82&amp;'別紙様式3-2（４・５月）'!Q82&amp;"から"&amp;W80)</f>
        <v/>
      </c>
      <c r="AH80" s="332"/>
      <c r="AI80" s="332"/>
      <c r="AJ80" s="332"/>
      <c r="AK80" s="332"/>
      <c r="AL80" s="332"/>
      <c r="AM80" s="332"/>
      <c r="AN80" s="332"/>
      <c r="AO80" s="332"/>
    </row>
    <row r="81" spans="1:41" customFormat="1" ht="25" customHeight="1">
      <c r="A81" s="376">
        <v>68</v>
      </c>
      <c r="B81" s="913" t="str">
        <f>IF(基本情報入力シート!C120="","",基本情報入力シート!C120)</f>
        <v/>
      </c>
      <c r="C81" s="914"/>
      <c r="D81" s="914"/>
      <c r="E81" s="914"/>
      <c r="F81" s="914"/>
      <c r="G81" s="914"/>
      <c r="H81" s="914"/>
      <c r="I81" s="915"/>
      <c r="J81" s="360" t="str">
        <f>IF(基本情報入力シート!M120="","",基本情報入力シート!M120)</f>
        <v/>
      </c>
      <c r="K81" s="361" t="str">
        <f>IF(基本情報入力シート!R120="","",基本情報入力シート!R120)</f>
        <v/>
      </c>
      <c r="L81" s="361" t="str">
        <f>IF(基本情報入力シート!W120="","",基本情報入力シート!W120)</f>
        <v/>
      </c>
      <c r="M81" s="362" t="str">
        <f>IF(基本情報入力シート!X120="","",基本情報入力シート!X120)</f>
        <v/>
      </c>
      <c r="N81" s="363" t="str">
        <f>IF(基本情報入力シート!Y120="","",基本情報入力シート!Y120)</f>
        <v/>
      </c>
      <c r="O81" s="45"/>
      <c r="P81" s="1029"/>
      <c r="Q81" s="1030"/>
      <c r="R81" s="472" t="str">
        <f>IFERROR(IF(OR('別紙様式3-2（４・５月）'!Z83="ベア加算",'別紙様式3-2（４・５月）'!R83=""),"",P81*VLOOKUP(N81,【参考】数式用!$AD$2:$AH$37,MATCH(O81,【参考】数式用!$K$4:$N$4,0)+1,0)),"")</f>
        <v/>
      </c>
      <c r="S81" s="69"/>
      <c r="T81" s="1031"/>
      <c r="U81" s="1032"/>
      <c r="V81" s="470" t="str">
        <f>IFERROR(IF(AND('別紙様式3-2（４・５月）'!O83="",O81&lt;&gt;""),P81,P81*VLOOKUP(AF81,【参考】数式用4!$EY$3:$GF$106,MATCH(N81,【参考】数式用4!$EY$2:$GF$2,0))),"")</f>
        <v/>
      </c>
      <c r="W81" s="46"/>
      <c r="X81" s="68"/>
      <c r="Y81" s="999" t="str">
        <f>IFERROR(IF(OR('別紙様式3-2（４・５月）'!Z83="ベア加算",'別紙様式3-2（４・５月）'!R83=""),"",W81*VLOOKUP(N81,【参考】数式用!$AD$2:$AH$27,MATCH(O81,【参考】数式用!$K$4:$N$4,0)+1,0)),"")</f>
        <v/>
      </c>
      <c r="Z81" s="1000"/>
      <c r="AA81" s="69"/>
      <c r="AB81" s="70"/>
      <c r="AC81" s="472" t="str">
        <f>IFERROR(IF(AND('別紙様式3-2（４・５月）'!O83="",W81&lt;&gt;"",W81&lt;&gt;"―"),X81,X81*VLOOKUP(AG81,【参考】数式用4!$EY$3:$GF$106,MATCH(N81,【参考】数式用4!$EY$2:$GF$2,0))),"")</f>
        <v/>
      </c>
      <c r="AD81" s="465" t="str">
        <f t="shared" si="2"/>
        <v/>
      </c>
      <c r="AE81" s="467" t="str">
        <f t="shared" si="3"/>
        <v/>
      </c>
      <c r="AF81" s="375" t="str">
        <f>IF(O81="","",'別紙様式3-2（４・５月）'!O83&amp;'別紙様式3-2（４・５月）'!P83&amp;'別紙様式3-2（４・５月）'!Q83&amp;"から"&amp;O81)</f>
        <v/>
      </c>
      <c r="AG81" s="375" t="str">
        <f>IF(OR(W81="",W81="―"),"",'別紙様式3-2（４・５月）'!O83&amp;'別紙様式3-2（４・５月）'!P83&amp;'別紙様式3-2（４・５月）'!Q83&amp;"から"&amp;W81)</f>
        <v/>
      </c>
      <c r="AH81" s="332"/>
      <c r="AI81" s="332"/>
      <c r="AJ81" s="332"/>
      <c r="AK81" s="332"/>
      <c r="AL81" s="332"/>
      <c r="AM81" s="332"/>
      <c r="AN81" s="332"/>
      <c r="AO81" s="332"/>
    </row>
    <row r="82" spans="1:41" customFormat="1" ht="25" customHeight="1">
      <c r="A82" s="376">
        <v>69</v>
      </c>
      <c r="B82" s="913" t="str">
        <f>IF(基本情報入力シート!C121="","",基本情報入力シート!C121)</f>
        <v/>
      </c>
      <c r="C82" s="914"/>
      <c r="D82" s="914"/>
      <c r="E82" s="914"/>
      <c r="F82" s="914"/>
      <c r="G82" s="914"/>
      <c r="H82" s="914"/>
      <c r="I82" s="915"/>
      <c r="J82" s="360" t="str">
        <f>IF(基本情報入力シート!M121="","",基本情報入力シート!M121)</f>
        <v/>
      </c>
      <c r="K82" s="361" t="str">
        <f>IF(基本情報入力シート!R121="","",基本情報入力シート!R121)</f>
        <v/>
      </c>
      <c r="L82" s="361" t="str">
        <f>IF(基本情報入力シート!W121="","",基本情報入力シート!W121)</f>
        <v/>
      </c>
      <c r="M82" s="362" t="str">
        <f>IF(基本情報入力シート!X121="","",基本情報入力シート!X121)</f>
        <v/>
      </c>
      <c r="N82" s="363" t="str">
        <f>IF(基本情報入力シート!Y121="","",基本情報入力シート!Y121)</f>
        <v/>
      </c>
      <c r="O82" s="45"/>
      <c r="P82" s="1029"/>
      <c r="Q82" s="1030"/>
      <c r="R82" s="472" t="str">
        <f>IFERROR(IF(OR('別紙様式3-2（４・５月）'!Z84="ベア加算",'別紙様式3-2（４・５月）'!R84=""),"",P82*VLOOKUP(N82,【参考】数式用!$AD$2:$AH$37,MATCH(O82,【参考】数式用!$K$4:$N$4,0)+1,0)),"")</f>
        <v/>
      </c>
      <c r="S82" s="69"/>
      <c r="T82" s="1031"/>
      <c r="U82" s="1032"/>
      <c r="V82" s="470" t="str">
        <f>IFERROR(IF(AND('別紙様式3-2（４・５月）'!O84="",O82&lt;&gt;""),P82,P82*VLOOKUP(AF82,【参考】数式用4!$EY$3:$GF$106,MATCH(N82,【参考】数式用4!$EY$2:$GF$2,0))),"")</f>
        <v/>
      </c>
      <c r="W82" s="46"/>
      <c r="X82" s="68"/>
      <c r="Y82" s="999" t="str">
        <f>IFERROR(IF(OR('別紙様式3-2（４・５月）'!Z84="ベア加算",'別紙様式3-2（４・５月）'!R84=""),"",W82*VLOOKUP(N82,【参考】数式用!$AD$2:$AH$27,MATCH(O82,【参考】数式用!$K$4:$N$4,0)+1,0)),"")</f>
        <v/>
      </c>
      <c r="Z82" s="1000"/>
      <c r="AA82" s="69"/>
      <c r="AB82" s="70"/>
      <c r="AC82" s="472" t="str">
        <f>IFERROR(IF(AND('別紙様式3-2（４・５月）'!O84="",W82&lt;&gt;"",W82&lt;&gt;"―"),X82,X82*VLOOKUP(AG82,【参考】数式用4!$EY$3:$GF$106,MATCH(N82,【参考】数式用4!$EY$2:$GF$2,0))),"")</f>
        <v/>
      </c>
      <c r="AD82" s="465" t="str">
        <f t="shared" si="2"/>
        <v/>
      </c>
      <c r="AE82" s="467" t="str">
        <f t="shared" si="3"/>
        <v/>
      </c>
      <c r="AF82" s="375" t="str">
        <f>IF(O82="","",'別紙様式3-2（４・５月）'!O84&amp;'別紙様式3-2（４・５月）'!P84&amp;'別紙様式3-2（４・５月）'!Q84&amp;"から"&amp;O82)</f>
        <v/>
      </c>
      <c r="AG82" s="375" t="str">
        <f>IF(OR(W82="",W82="―"),"",'別紙様式3-2（４・５月）'!O84&amp;'別紙様式3-2（４・５月）'!P84&amp;'別紙様式3-2（４・５月）'!Q84&amp;"から"&amp;W82)</f>
        <v/>
      </c>
      <c r="AH82" s="332"/>
      <c r="AI82" s="332"/>
      <c r="AJ82" s="332"/>
      <c r="AK82" s="332"/>
      <c r="AL82" s="332"/>
      <c r="AM82" s="332"/>
      <c r="AN82" s="332"/>
      <c r="AO82" s="332"/>
    </row>
    <row r="83" spans="1:41" customFormat="1" ht="25" customHeight="1">
      <c r="A83" s="376">
        <v>70</v>
      </c>
      <c r="B83" s="913" t="str">
        <f>IF(基本情報入力シート!C122="","",基本情報入力シート!C122)</f>
        <v/>
      </c>
      <c r="C83" s="914"/>
      <c r="D83" s="914"/>
      <c r="E83" s="914"/>
      <c r="F83" s="914"/>
      <c r="G83" s="914"/>
      <c r="H83" s="914"/>
      <c r="I83" s="915"/>
      <c r="J83" s="360" t="str">
        <f>IF(基本情報入力シート!M122="","",基本情報入力シート!M122)</f>
        <v/>
      </c>
      <c r="K83" s="361" t="str">
        <f>IF(基本情報入力シート!R122="","",基本情報入力シート!R122)</f>
        <v/>
      </c>
      <c r="L83" s="361" t="str">
        <f>IF(基本情報入力シート!W122="","",基本情報入力シート!W122)</f>
        <v/>
      </c>
      <c r="M83" s="362" t="str">
        <f>IF(基本情報入力シート!X122="","",基本情報入力シート!X122)</f>
        <v/>
      </c>
      <c r="N83" s="363" t="str">
        <f>IF(基本情報入力シート!Y122="","",基本情報入力シート!Y122)</f>
        <v/>
      </c>
      <c r="O83" s="45"/>
      <c r="P83" s="1029"/>
      <c r="Q83" s="1030"/>
      <c r="R83" s="472" t="str">
        <f>IFERROR(IF(OR('別紙様式3-2（４・５月）'!Z85="ベア加算",'別紙様式3-2（４・５月）'!R85=""),"",P83*VLOOKUP(N83,【参考】数式用!$AD$2:$AH$37,MATCH(O83,【参考】数式用!$K$4:$N$4,0)+1,0)),"")</f>
        <v/>
      </c>
      <c r="S83" s="69"/>
      <c r="T83" s="1031"/>
      <c r="U83" s="1032"/>
      <c r="V83" s="470" t="str">
        <f>IFERROR(IF(AND('別紙様式3-2（４・５月）'!O85="",O83&lt;&gt;""),P83,P83*VLOOKUP(AF83,【参考】数式用4!$EY$3:$GF$106,MATCH(N83,【参考】数式用4!$EY$2:$GF$2,0))),"")</f>
        <v/>
      </c>
      <c r="W83" s="46"/>
      <c r="X83" s="68"/>
      <c r="Y83" s="999" t="str">
        <f>IFERROR(IF(OR('別紙様式3-2（４・５月）'!Z85="ベア加算",'別紙様式3-2（４・５月）'!R85=""),"",W83*VLOOKUP(N83,【参考】数式用!$AD$2:$AH$27,MATCH(O83,【参考】数式用!$K$4:$N$4,0)+1,0)),"")</f>
        <v/>
      </c>
      <c r="Z83" s="1000"/>
      <c r="AA83" s="69"/>
      <c r="AB83" s="70"/>
      <c r="AC83" s="472" t="str">
        <f>IFERROR(IF(AND('別紙様式3-2（４・５月）'!O85="",W83&lt;&gt;"",W83&lt;&gt;"―"),X83,X83*VLOOKUP(AG83,【参考】数式用4!$EY$3:$GF$106,MATCH(N83,【参考】数式用4!$EY$2:$GF$2,0))),"")</f>
        <v/>
      </c>
      <c r="AD83" s="465" t="str">
        <f t="shared" si="2"/>
        <v/>
      </c>
      <c r="AE83" s="467" t="str">
        <f t="shared" si="3"/>
        <v/>
      </c>
      <c r="AF83" s="375" t="str">
        <f>IF(O83="","",'別紙様式3-2（４・５月）'!O85&amp;'別紙様式3-2（４・５月）'!P85&amp;'別紙様式3-2（４・５月）'!Q85&amp;"から"&amp;O83)</f>
        <v/>
      </c>
      <c r="AG83" s="375" t="str">
        <f>IF(OR(W83="",W83="―"),"",'別紙様式3-2（４・５月）'!O85&amp;'別紙様式3-2（４・５月）'!P85&amp;'別紙様式3-2（４・５月）'!Q85&amp;"から"&amp;W83)</f>
        <v/>
      </c>
      <c r="AH83" s="332"/>
      <c r="AI83" s="332"/>
      <c r="AJ83" s="332"/>
      <c r="AK83" s="332"/>
      <c r="AL83" s="332"/>
      <c r="AM83" s="332"/>
      <c r="AN83" s="332"/>
      <c r="AO83" s="332"/>
    </row>
    <row r="84" spans="1:41" customFormat="1" ht="25" customHeight="1">
      <c r="A84" s="376">
        <v>71</v>
      </c>
      <c r="B84" s="913" t="str">
        <f>IF(基本情報入力シート!C123="","",基本情報入力シート!C123)</f>
        <v/>
      </c>
      <c r="C84" s="914"/>
      <c r="D84" s="914"/>
      <c r="E84" s="914"/>
      <c r="F84" s="914"/>
      <c r="G84" s="914"/>
      <c r="H84" s="914"/>
      <c r="I84" s="915"/>
      <c r="J84" s="360" t="str">
        <f>IF(基本情報入力シート!M123="","",基本情報入力シート!M123)</f>
        <v/>
      </c>
      <c r="K84" s="361" t="str">
        <f>IF(基本情報入力シート!R123="","",基本情報入力シート!R123)</f>
        <v/>
      </c>
      <c r="L84" s="361" t="str">
        <f>IF(基本情報入力シート!W123="","",基本情報入力シート!W123)</f>
        <v/>
      </c>
      <c r="M84" s="362" t="str">
        <f>IF(基本情報入力シート!X123="","",基本情報入力シート!X123)</f>
        <v/>
      </c>
      <c r="N84" s="363" t="str">
        <f>IF(基本情報入力シート!Y123="","",基本情報入力シート!Y123)</f>
        <v/>
      </c>
      <c r="O84" s="45"/>
      <c r="P84" s="1029"/>
      <c r="Q84" s="1030"/>
      <c r="R84" s="472" t="str">
        <f>IFERROR(IF(OR('別紙様式3-2（４・５月）'!Z86="ベア加算",'別紙様式3-2（４・５月）'!R86=""),"",P84*VLOOKUP(N84,【参考】数式用!$AD$2:$AH$37,MATCH(O84,【参考】数式用!$K$4:$N$4,0)+1,0)),"")</f>
        <v/>
      </c>
      <c r="S84" s="69"/>
      <c r="T84" s="1031"/>
      <c r="U84" s="1032"/>
      <c r="V84" s="470" t="str">
        <f>IFERROR(IF(AND('別紙様式3-2（４・５月）'!O86="",O84&lt;&gt;""),P84,P84*VLOOKUP(AF84,【参考】数式用4!$EY$3:$GF$106,MATCH(N84,【参考】数式用4!$EY$2:$GF$2,0))),"")</f>
        <v/>
      </c>
      <c r="W84" s="46"/>
      <c r="X84" s="68"/>
      <c r="Y84" s="999" t="str">
        <f>IFERROR(IF(OR('別紙様式3-2（４・５月）'!Z86="ベア加算",'別紙様式3-2（４・５月）'!R86=""),"",W84*VLOOKUP(N84,【参考】数式用!$AD$2:$AH$27,MATCH(O84,【参考】数式用!$K$4:$N$4,0)+1,0)),"")</f>
        <v/>
      </c>
      <c r="Z84" s="1000"/>
      <c r="AA84" s="69"/>
      <c r="AB84" s="70"/>
      <c r="AC84" s="472" t="str">
        <f>IFERROR(IF(AND('別紙様式3-2（４・５月）'!O86="",W84&lt;&gt;"",W84&lt;&gt;"―"),X84,X84*VLOOKUP(AG84,【参考】数式用4!$EY$3:$GF$106,MATCH(N84,【参考】数式用4!$EY$2:$GF$2,0))),"")</f>
        <v/>
      </c>
      <c r="AD84" s="465" t="str">
        <f t="shared" si="2"/>
        <v/>
      </c>
      <c r="AE84" s="467" t="str">
        <f t="shared" si="3"/>
        <v/>
      </c>
      <c r="AF84" s="375" t="str">
        <f>IF(O84="","",'別紙様式3-2（４・５月）'!O86&amp;'別紙様式3-2（４・５月）'!P86&amp;'別紙様式3-2（４・５月）'!Q86&amp;"から"&amp;O84)</f>
        <v/>
      </c>
      <c r="AG84" s="375" t="str">
        <f>IF(OR(W84="",W84="―"),"",'別紙様式3-2（４・５月）'!O86&amp;'別紙様式3-2（４・５月）'!P86&amp;'別紙様式3-2（４・５月）'!Q86&amp;"から"&amp;W84)</f>
        <v/>
      </c>
      <c r="AH84" s="332"/>
      <c r="AI84" s="332"/>
      <c r="AJ84" s="332"/>
      <c r="AK84" s="332"/>
      <c r="AL84" s="332"/>
      <c r="AM84" s="332"/>
      <c r="AN84" s="332"/>
      <c r="AO84" s="332"/>
    </row>
    <row r="85" spans="1:41" customFormat="1" ht="25" customHeight="1">
      <c r="A85" s="376">
        <v>72</v>
      </c>
      <c r="B85" s="913" t="str">
        <f>IF(基本情報入力シート!C124="","",基本情報入力シート!C124)</f>
        <v/>
      </c>
      <c r="C85" s="914"/>
      <c r="D85" s="914"/>
      <c r="E85" s="914"/>
      <c r="F85" s="914"/>
      <c r="G85" s="914"/>
      <c r="H85" s="914"/>
      <c r="I85" s="915"/>
      <c r="J85" s="360" t="str">
        <f>IF(基本情報入力シート!M124="","",基本情報入力シート!M124)</f>
        <v/>
      </c>
      <c r="K85" s="361" t="str">
        <f>IF(基本情報入力シート!R124="","",基本情報入力シート!R124)</f>
        <v/>
      </c>
      <c r="L85" s="361" t="str">
        <f>IF(基本情報入力シート!W124="","",基本情報入力シート!W124)</f>
        <v/>
      </c>
      <c r="M85" s="362" t="str">
        <f>IF(基本情報入力シート!X124="","",基本情報入力シート!X124)</f>
        <v/>
      </c>
      <c r="N85" s="363" t="str">
        <f>IF(基本情報入力シート!Y124="","",基本情報入力シート!Y124)</f>
        <v/>
      </c>
      <c r="O85" s="45"/>
      <c r="P85" s="1029"/>
      <c r="Q85" s="1030"/>
      <c r="R85" s="472" t="str">
        <f>IFERROR(IF(OR('別紙様式3-2（４・５月）'!Z87="ベア加算",'別紙様式3-2（４・５月）'!R87=""),"",P85*VLOOKUP(N85,【参考】数式用!$AD$2:$AH$37,MATCH(O85,【参考】数式用!$K$4:$N$4,0)+1,0)),"")</f>
        <v/>
      </c>
      <c r="S85" s="69"/>
      <c r="T85" s="1031"/>
      <c r="U85" s="1032"/>
      <c r="V85" s="470" t="str">
        <f>IFERROR(IF(AND('別紙様式3-2（４・５月）'!O87="",O85&lt;&gt;""),P85,P85*VLOOKUP(AF85,【参考】数式用4!$EY$3:$GF$106,MATCH(N85,【参考】数式用4!$EY$2:$GF$2,0))),"")</f>
        <v/>
      </c>
      <c r="W85" s="46"/>
      <c r="X85" s="68"/>
      <c r="Y85" s="999" t="str">
        <f>IFERROR(IF(OR('別紙様式3-2（４・５月）'!Z87="ベア加算",'別紙様式3-2（４・５月）'!R87=""),"",W85*VLOOKUP(N85,【参考】数式用!$AD$2:$AH$27,MATCH(O85,【参考】数式用!$K$4:$N$4,0)+1,0)),"")</f>
        <v/>
      </c>
      <c r="Z85" s="1000"/>
      <c r="AA85" s="69"/>
      <c r="AB85" s="70"/>
      <c r="AC85" s="472" t="str">
        <f>IFERROR(IF(AND('別紙様式3-2（４・５月）'!O87="",W85&lt;&gt;"",W85&lt;&gt;"―"),X85,X85*VLOOKUP(AG85,【参考】数式用4!$EY$3:$GF$106,MATCH(N85,【参考】数式用4!$EY$2:$GF$2,0))),"")</f>
        <v/>
      </c>
      <c r="AD85" s="465" t="str">
        <f t="shared" si="2"/>
        <v/>
      </c>
      <c r="AE85" s="467" t="str">
        <f t="shared" si="3"/>
        <v/>
      </c>
      <c r="AF85" s="375" t="str">
        <f>IF(O85="","",'別紙様式3-2（４・５月）'!O87&amp;'別紙様式3-2（４・５月）'!P87&amp;'別紙様式3-2（４・５月）'!Q87&amp;"から"&amp;O85)</f>
        <v/>
      </c>
      <c r="AG85" s="375" t="str">
        <f>IF(OR(W85="",W85="―"),"",'別紙様式3-2（４・５月）'!O87&amp;'別紙様式3-2（４・５月）'!P87&amp;'別紙様式3-2（４・５月）'!Q87&amp;"から"&amp;W85)</f>
        <v/>
      </c>
      <c r="AH85" s="332"/>
      <c r="AI85" s="332"/>
      <c r="AJ85" s="332"/>
      <c r="AK85" s="332"/>
      <c r="AL85" s="332"/>
      <c r="AM85" s="332"/>
      <c r="AN85" s="332"/>
      <c r="AO85" s="332"/>
    </row>
    <row r="86" spans="1:41" customFormat="1" ht="25" customHeight="1">
      <c r="A86" s="376">
        <v>73</v>
      </c>
      <c r="B86" s="913" t="str">
        <f>IF(基本情報入力シート!C125="","",基本情報入力シート!C125)</f>
        <v/>
      </c>
      <c r="C86" s="914"/>
      <c r="D86" s="914"/>
      <c r="E86" s="914"/>
      <c r="F86" s="914"/>
      <c r="G86" s="914"/>
      <c r="H86" s="914"/>
      <c r="I86" s="915"/>
      <c r="J86" s="360" t="str">
        <f>IF(基本情報入力シート!M125="","",基本情報入力シート!M125)</f>
        <v/>
      </c>
      <c r="K86" s="361" t="str">
        <f>IF(基本情報入力シート!R125="","",基本情報入力シート!R125)</f>
        <v/>
      </c>
      <c r="L86" s="361" t="str">
        <f>IF(基本情報入力シート!W125="","",基本情報入力シート!W125)</f>
        <v/>
      </c>
      <c r="M86" s="362" t="str">
        <f>IF(基本情報入力シート!X125="","",基本情報入力シート!X125)</f>
        <v/>
      </c>
      <c r="N86" s="363" t="str">
        <f>IF(基本情報入力シート!Y125="","",基本情報入力シート!Y125)</f>
        <v/>
      </c>
      <c r="O86" s="45"/>
      <c r="P86" s="1029"/>
      <c r="Q86" s="1030"/>
      <c r="R86" s="472" t="str">
        <f>IFERROR(IF(OR('別紙様式3-2（４・５月）'!Z88="ベア加算",'別紙様式3-2（４・５月）'!R88=""),"",P86*VLOOKUP(N86,【参考】数式用!$AD$2:$AH$37,MATCH(O86,【参考】数式用!$K$4:$N$4,0)+1,0)),"")</f>
        <v/>
      </c>
      <c r="S86" s="69"/>
      <c r="T86" s="1031"/>
      <c r="U86" s="1032"/>
      <c r="V86" s="470" t="str">
        <f>IFERROR(IF(AND('別紙様式3-2（４・５月）'!O88="",O86&lt;&gt;""),P86,P86*VLOOKUP(AF86,【参考】数式用4!$EY$3:$GF$106,MATCH(N86,【参考】数式用4!$EY$2:$GF$2,0))),"")</f>
        <v/>
      </c>
      <c r="W86" s="46"/>
      <c r="X86" s="68"/>
      <c r="Y86" s="999" t="str">
        <f>IFERROR(IF(OR('別紙様式3-2（４・５月）'!Z88="ベア加算",'別紙様式3-2（４・５月）'!R88=""),"",W86*VLOOKUP(N86,【参考】数式用!$AD$2:$AH$27,MATCH(O86,【参考】数式用!$K$4:$N$4,0)+1,0)),"")</f>
        <v/>
      </c>
      <c r="Z86" s="1000"/>
      <c r="AA86" s="69"/>
      <c r="AB86" s="70"/>
      <c r="AC86" s="472" t="str">
        <f>IFERROR(IF(AND('別紙様式3-2（４・５月）'!O88="",W86&lt;&gt;"",W86&lt;&gt;"―"),X86,X86*VLOOKUP(AG86,【参考】数式用4!$EY$3:$GF$106,MATCH(N86,【参考】数式用4!$EY$2:$GF$2,0))),"")</f>
        <v/>
      </c>
      <c r="AD86" s="465" t="str">
        <f t="shared" si="2"/>
        <v/>
      </c>
      <c r="AE86" s="467" t="str">
        <f t="shared" si="3"/>
        <v/>
      </c>
      <c r="AF86" s="375" t="str">
        <f>IF(O86="","",'別紙様式3-2（４・５月）'!O88&amp;'別紙様式3-2（４・５月）'!P88&amp;'別紙様式3-2（４・５月）'!Q88&amp;"から"&amp;O86)</f>
        <v/>
      </c>
      <c r="AG86" s="375" t="str">
        <f>IF(OR(W86="",W86="―"),"",'別紙様式3-2（４・５月）'!O88&amp;'別紙様式3-2（４・５月）'!P88&amp;'別紙様式3-2（４・５月）'!Q88&amp;"から"&amp;W86)</f>
        <v/>
      </c>
      <c r="AH86" s="332"/>
      <c r="AI86" s="332"/>
      <c r="AJ86" s="332"/>
      <c r="AK86" s="332"/>
      <c r="AL86" s="332"/>
      <c r="AM86" s="332"/>
      <c r="AN86" s="332"/>
      <c r="AO86" s="332"/>
    </row>
    <row r="87" spans="1:41" customFormat="1" ht="25" customHeight="1">
      <c r="A87" s="376">
        <v>74</v>
      </c>
      <c r="B87" s="913" t="str">
        <f>IF(基本情報入力シート!C126="","",基本情報入力シート!C126)</f>
        <v/>
      </c>
      <c r="C87" s="914"/>
      <c r="D87" s="914"/>
      <c r="E87" s="914"/>
      <c r="F87" s="914"/>
      <c r="G87" s="914"/>
      <c r="H87" s="914"/>
      <c r="I87" s="915"/>
      <c r="J87" s="360" t="str">
        <f>IF(基本情報入力シート!M126="","",基本情報入力シート!M126)</f>
        <v/>
      </c>
      <c r="K87" s="361" t="str">
        <f>IF(基本情報入力シート!R126="","",基本情報入力シート!R126)</f>
        <v/>
      </c>
      <c r="L87" s="361" t="str">
        <f>IF(基本情報入力シート!W126="","",基本情報入力シート!W126)</f>
        <v/>
      </c>
      <c r="M87" s="362" t="str">
        <f>IF(基本情報入力シート!X126="","",基本情報入力シート!X126)</f>
        <v/>
      </c>
      <c r="N87" s="363" t="str">
        <f>IF(基本情報入力シート!Y126="","",基本情報入力シート!Y126)</f>
        <v/>
      </c>
      <c r="O87" s="45"/>
      <c r="P87" s="1029"/>
      <c r="Q87" s="1030"/>
      <c r="R87" s="472" t="str">
        <f>IFERROR(IF(OR('別紙様式3-2（４・５月）'!Z89="ベア加算",'別紙様式3-2（４・５月）'!R89=""),"",P87*VLOOKUP(N87,【参考】数式用!$AD$2:$AH$37,MATCH(O87,【参考】数式用!$K$4:$N$4,0)+1,0)),"")</f>
        <v/>
      </c>
      <c r="S87" s="69"/>
      <c r="T87" s="1031"/>
      <c r="U87" s="1032"/>
      <c r="V87" s="470" t="str">
        <f>IFERROR(IF(AND('別紙様式3-2（４・５月）'!O89="",O87&lt;&gt;""),P87,P87*VLOOKUP(AF87,【参考】数式用4!$EY$3:$GF$106,MATCH(N87,【参考】数式用4!$EY$2:$GF$2,0))),"")</f>
        <v/>
      </c>
      <c r="W87" s="46"/>
      <c r="X87" s="68"/>
      <c r="Y87" s="999" t="str">
        <f>IFERROR(IF(OR('別紙様式3-2（４・５月）'!Z89="ベア加算",'別紙様式3-2（４・５月）'!R89=""),"",W87*VLOOKUP(N87,【参考】数式用!$AD$2:$AH$27,MATCH(O87,【参考】数式用!$K$4:$N$4,0)+1,0)),"")</f>
        <v/>
      </c>
      <c r="Z87" s="1000"/>
      <c r="AA87" s="69"/>
      <c r="AB87" s="70"/>
      <c r="AC87" s="472" t="str">
        <f>IFERROR(IF(AND('別紙様式3-2（４・５月）'!O89="",W87&lt;&gt;"",W87&lt;&gt;"―"),X87,X87*VLOOKUP(AG87,【参考】数式用4!$EY$3:$GF$106,MATCH(N87,【参考】数式用4!$EY$2:$GF$2,0))),"")</f>
        <v/>
      </c>
      <c r="AD87" s="465" t="str">
        <f t="shared" si="2"/>
        <v/>
      </c>
      <c r="AE87" s="467" t="str">
        <f t="shared" si="3"/>
        <v/>
      </c>
      <c r="AF87" s="375" t="str">
        <f>IF(O87="","",'別紙様式3-2（４・５月）'!O89&amp;'別紙様式3-2（４・５月）'!P89&amp;'別紙様式3-2（４・５月）'!Q89&amp;"から"&amp;O87)</f>
        <v/>
      </c>
      <c r="AG87" s="375" t="str">
        <f>IF(OR(W87="",W87="―"),"",'別紙様式3-2（４・５月）'!O89&amp;'別紙様式3-2（４・５月）'!P89&amp;'別紙様式3-2（４・５月）'!Q89&amp;"から"&amp;W87)</f>
        <v/>
      </c>
      <c r="AH87" s="332"/>
      <c r="AI87" s="332"/>
      <c r="AJ87" s="332"/>
      <c r="AK87" s="332"/>
      <c r="AL87" s="332"/>
      <c r="AM87" s="332"/>
      <c r="AN87" s="332"/>
      <c r="AO87" s="332"/>
    </row>
    <row r="88" spans="1:41" customFormat="1" ht="25" customHeight="1">
      <c r="A88" s="376">
        <v>75</v>
      </c>
      <c r="B88" s="913" t="str">
        <f>IF(基本情報入力シート!C127="","",基本情報入力シート!C127)</f>
        <v/>
      </c>
      <c r="C88" s="914"/>
      <c r="D88" s="914"/>
      <c r="E88" s="914"/>
      <c r="F88" s="914"/>
      <c r="G88" s="914"/>
      <c r="H88" s="914"/>
      <c r="I88" s="915"/>
      <c r="J88" s="360" t="str">
        <f>IF(基本情報入力シート!M127="","",基本情報入力シート!M127)</f>
        <v/>
      </c>
      <c r="K88" s="361" t="str">
        <f>IF(基本情報入力シート!R127="","",基本情報入力シート!R127)</f>
        <v/>
      </c>
      <c r="L88" s="361" t="str">
        <f>IF(基本情報入力シート!W127="","",基本情報入力シート!W127)</f>
        <v/>
      </c>
      <c r="M88" s="362" t="str">
        <f>IF(基本情報入力シート!X127="","",基本情報入力シート!X127)</f>
        <v/>
      </c>
      <c r="N88" s="363" t="str">
        <f>IF(基本情報入力シート!Y127="","",基本情報入力シート!Y127)</f>
        <v/>
      </c>
      <c r="O88" s="45"/>
      <c r="P88" s="1029"/>
      <c r="Q88" s="1030"/>
      <c r="R88" s="472" t="str">
        <f>IFERROR(IF(OR('別紙様式3-2（４・５月）'!Z90="ベア加算",'別紙様式3-2（４・５月）'!R90=""),"",P88*VLOOKUP(N88,【参考】数式用!$AD$2:$AH$37,MATCH(O88,【参考】数式用!$K$4:$N$4,0)+1,0)),"")</f>
        <v/>
      </c>
      <c r="S88" s="69"/>
      <c r="T88" s="1031"/>
      <c r="U88" s="1032"/>
      <c r="V88" s="470" t="str">
        <f>IFERROR(IF(AND('別紙様式3-2（４・５月）'!O90="",O88&lt;&gt;""),P88,P88*VLOOKUP(AF88,【参考】数式用4!$EY$3:$GF$106,MATCH(N88,【参考】数式用4!$EY$2:$GF$2,0))),"")</f>
        <v/>
      </c>
      <c r="W88" s="46"/>
      <c r="X88" s="68"/>
      <c r="Y88" s="999" t="str">
        <f>IFERROR(IF(OR('別紙様式3-2（４・５月）'!Z90="ベア加算",'別紙様式3-2（４・５月）'!R90=""),"",W88*VLOOKUP(N88,【参考】数式用!$AD$2:$AH$27,MATCH(O88,【参考】数式用!$K$4:$N$4,0)+1,0)),"")</f>
        <v/>
      </c>
      <c r="Z88" s="1000"/>
      <c r="AA88" s="69"/>
      <c r="AB88" s="70"/>
      <c r="AC88" s="472" t="str">
        <f>IFERROR(IF(AND('別紙様式3-2（４・５月）'!O90="",W88&lt;&gt;"",W88&lt;&gt;"―"),X88,X88*VLOOKUP(AG88,【参考】数式用4!$EY$3:$GF$106,MATCH(N88,【参考】数式用4!$EY$2:$GF$2,0))),"")</f>
        <v/>
      </c>
      <c r="AD88" s="465" t="str">
        <f t="shared" si="2"/>
        <v/>
      </c>
      <c r="AE88" s="467" t="str">
        <f t="shared" si="3"/>
        <v/>
      </c>
      <c r="AF88" s="375" t="str">
        <f>IF(O88="","",'別紙様式3-2（４・５月）'!O90&amp;'別紙様式3-2（４・５月）'!P90&amp;'別紙様式3-2（４・５月）'!Q90&amp;"から"&amp;O88)</f>
        <v/>
      </c>
      <c r="AG88" s="375" t="str">
        <f>IF(OR(W88="",W88="―"),"",'別紙様式3-2（４・５月）'!O90&amp;'別紙様式3-2（４・５月）'!P90&amp;'別紙様式3-2（４・５月）'!Q90&amp;"から"&amp;W88)</f>
        <v/>
      </c>
      <c r="AH88" s="332"/>
      <c r="AI88" s="332"/>
      <c r="AJ88" s="332"/>
      <c r="AK88" s="332"/>
      <c r="AL88" s="332"/>
      <c r="AM88" s="332"/>
      <c r="AN88" s="332"/>
      <c r="AO88" s="332"/>
    </row>
    <row r="89" spans="1:41" customFormat="1" ht="25" customHeight="1">
      <c r="A89" s="376">
        <v>76</v>
      </c>
      <c r="B89" s="913" t="str">
        <f>IF(基本情報入力シート!C128="","",基本情報入力シート!C128)</f>
        <v/>
      </c>
      <c r="C89" s="914"/>
      <c r="D89" s="914"/>
      <c r="E89" s="914"/>
      <c r="F89" s="914"/>
      <c r="G89" s="914"/>
      <c r="H89" s="914"/>
      <c r="I89" s="915"/>
      <c r="J89" s="360" t="str">
        <f>IF(基本情報入力シート!M128="","",基本情報入力シート!M128)</f>
        <v/>
      </c>
      <c r="K89" s="361" t="str">
        <f>IF(基本情報入力シート!R128="","",基本情報入力シート!R128)</f>
        <v/>
      </c>
      <c r="L89" s="361" t="str">
        <f>IF(基本情報入力シート!W128="","",基本情報入力シート!W128)</f>
        <v/>
      </c>
      <c r="M89" s="362" t="str">
        <f>IF(基本情報入力シート!X128="","",基本情報入力シート!X128)</f>
        <v/>
      </c>
      <c r="N89" s="363" t="str">
        <f>IF(基本情報入力シート!Y128="","",基本情報入力シート!Y128)</f>
        <v/>
      </c>
      <c r="O89" s="45"/>
      <c r="P89" s="1029"/>
      <c r="Q89" s="1030"/>
      <c r="R89" s="472" t="str">
        <f>IFERROR(IF(OR('別紙様式3-2（４・５月）'!Z91="ベア加算",'別紙様式3-2（４・５月）'!R91=""),"",P89*VLOOKUP(N89,【参考】数式用!$AD$2:$AH$37,MATCH(O89,【参考】数式用!$K$4:$N$4,0)+1,0)),"")</f>
        <v/>
      </c>
      <c r="S89" s="69"/>
      <c r="T89" s="1031"/>
      <c r="U89" s="1032"/>
      <c r="V89" s="470" t="str">
        <f>IFERROR(IF(AND('別紙様式3-2（４・５月）'!O91="",O89&lt;&gt;""),P89,P89*VLOOKUP(AF89,【参考】数式用4!$EY$3:$GF$106,MATCH(N89,【参考】数式用4!$EY$2:$GF$2,0))),"")</f>
        <v/>
      </c>
      <c r="W89" s="46"/>
      <c r="X89" s="68"/>
      <c r="Y89" s="999" t="str">
        <f>IFERROR(IF(OR('別紙様式3-2（４・５月）'!Z91="ベア加算",'別紙様式3-2（４・５月）'!R91=""),"",W89*VLOOKUP(N89,【参考】数式用!$AD$2:$AH$27,MATCH(O89,【参考】数式用!$K$4:$N$4,0)+1,0)),"")</f>
        <v/>
      </c>
      <c r="Z89" s="1000"/>
      <c r="AA89" s="69"/>
      <c r="AB89" s="70"/>
      <c r="AC89" s="472" t="str">
        <f>IFERROR(IF(AND('別紙様式3-2（４・５月）'!O91="",W89&lt;&gt;"",W89&lt;&gt;"―"),X89,X89*VLOOKUP(AG89,【参考】数式用4!$EY$3:$GF$106,MATCH(N89,【参考】数式用4!$EY$2:$GF$2,0))),"")</f>
        <v/>
      </c>
      <c r="AD89" s="465" t="str">
        <f t="shared" si="2"/>
        <v/>
      </c>
      <c r="AE89" s="467" t="str">
        <f t="shared" si="3"/>
        <v/>
      </c>
      <c r="AF89" s="375" t="str">
        <f>IF(O89="","",'別紙様式3-2（４・５月）'!O91&amp;'別紙様式3-2（４・５月）'!P91&amp;'別紙様式3-2（４・５月）'!Q91&amp;"から"&amp;O89)</f>
        <v/>
      </c>
      <c r="AG89" s="375" t="str">
        <f>IF(OR(W89="",W89="―"),"",'別紙様式3-2（４・５月）'!O91&amp;'別紙様式3-2（４・５月）'!P91&amp;'別紙様式3-2（４・５月）'!Q91&amp;"から"&amp;W89)</f>
        <v/>
      </c>
      <c r="AH89" s="332"/>
      <c r="AI89" s="332"/>
      <c r="AJ89" s="332"/>
      <c r="AK89" s="332"/>
      <c r="AL89" s="332"/>
      <c r="AM89" s="332"/>
      <c r="AN89" s="332"/>
      <c r="AO89" s="332"/>
    </row>
    <row r="90" spans="1:41" customFormat="1" ht="25" customHeight="1">
      <c r="A90" s="376">
        <v>77</v>
      </c>
      <c r="B90" s="913" t="str">
        <f>IF(基本情報入力シート!C129="","",基本情報入力シート!C129)</f>
        <v/>
      </c>
      <c r="C90" s="914"/>
      <c r="D90" s="914"/>
      <c r="E90" s="914"/>
      <c r="F90" s="914"/>
      <c r="G90" s="914"/>
      <c r="H90" s="914"/>
      <c r="I90" s="915"/>
      <c r="J90" s="360" t="str">
        <f>IF(基本情報入力シート!M129="","",基本情報入力シート!M129)</f>
        <v/>
      </c>
      <c r="K90" s="361" t="str">
        <f>IF(基本情報入力シート!R129="","",基本情報入力シート!R129)</f>
        <v/>
      </c>
      <c r="L90" s="361" t="str">
        <f>IF(基本情報入力シート!W129="","",基本情報入力シート!W129)</f>
        <v/>
      </c>
      <c r="M90" s="362" t="str">
        <f>IF(基本情報入力シート!X129="","",基本情報入力シート!X129)</f>
        <v/>
      </c>
      <c r="N90" s="363" t="str">
        <f>IF(基本情報入力シート!Y129="","",基本情報入力シート!Y129)</f>
        <v/>
      </c>
      <c r="O90" s="45"/>
      <c r="P90" s="1029"/>
      <c r="Q90" s="1030"/>
      <c r="R90" s="472" t="str">
        <f>IFERROR(IF(OR('別紙様式3-2（４・５月）'!Z92="ベア加算",'別紙様式3-2（４・５月）'!R92=""),"",P90*VLOOKUP(N90,【参考】数式用!$AD$2:$AH$37,MATCH(O90,【参考】数式用!$K$4:$N$4,0)+1,0)),"")</f>
        <v/>
      </c>
      <c r="S90" s="69"/>
      <c r="T90" s="1031"/>
      <c r="U90" s="1032"/>
      <c r="V90" s="470" t="str">
        <f>IFERROR(IF(AND('別紙様式3-2（４・５月）'!O92="",O90&lt;&gt;""),P90,P90*VLOOKUP(AF90,【参考】数式用4!$EY$3:$GF$106,MATCH(N90,【参考】数式用4!$EY$2:$GF$2,0))),"")</f>
        <v/>
      </c>
      <c r="W90" s="46"/>
      <c r="X90" s="68"/>
      <c r="Y90" s="999" t="str">
        <f>IFERROR(IF(OR('別紙様式3-2（４・５月）'!Z92="ベア加算",'別紙様式3-2（４・５月）'!R92=""),"",W90*VLOOKUP(N90,【参考】数式用!$AD$2:$AH$27,MATCH(O90,【参考】数式用!$K$4:$N$4,0)+1,0)),"")</f>
        <v/>
      </c>
      <c r="Z90" s="1000"/>
      <c r="AA90" s="69"/>
      <c r="AB90" s="70"/>
      <c r="AC90" s="472" t="str">
        <f>IFERROR(IF(AND('別紙様式3-2（４・５月）'!O92="",W90&lt;&gt;"",W90&lt;&gt;"―"),X90,X90*VLOOKUP(AG90,【参考】数式用4!$EY$3:$GF$106,MATCH(N90,【参考】数式用4!$EY$2:$GF$2,0))),"")</f>
        <v/>
      </c>
      <c r="AD90" s="465" t="str">
        <f t="shared" si="2"/>
        <v/>
      </c>
      <c r="AE90" s="467" t="str">
        <f t="shared" si="3"/>
        <v/>
      </c>
      <c r="AF90" s="375" t="str">
        <f>IF(O90="","",'別紙様式3-2（４・５月）'!O92&amp;'別紙様式3-2（４・５月）'!P92&amp;'別紙様式3-2（４・５月）'!Q92&amp;"から"&amp;O90)</f>
        <v/>
      </c>
      <c r="AG90" s="375" t="str">
        <f>IF(OR(W90="",W90="―"),"",'別紙様式3-2（４・５月）'!O92&amp;'別紙様式3-2（４・５月）'!P92&amp;'別紙様式3-2（４・５月）'!Q92&amp;"から"&amp;W90)</f>
        <v/>
      </c>
      <c r="AH90" s="332"/>
      <c r="AI90" s="332"/>
      <c r="AJ90" s="332"/>
      <c r="AK90" s="332"/>
      <c r="AL90" s="332"/>
      <c r="AM90" s="332"/>
      <c r="AN90" s="332"/>
      <c r="AO90" s="332"/>
    </row>
    <row r="91" spans="1:41" customFormat="1" ht="25" customHeight="1">
      <c r="A91" s="376">
        <v>78</v>
      </c>
      <c r="B91" s="913" t="str">
        <f>IF(基本情報入力シート!C130="","",基本情報入力シート!C130)</f>
        <v/>
      </c>
      <c r="C91" s="914"/>
      <c r="D91" s="914"/>
      <c r="E91" s="914"/>
      <c r="F91" s="914"/>
      <c r="G91" s="914"/>
      <c r="H91" s="914"/>
      <c r="I91" s="915"/>
      <c r="J91" s="360" t="str">
        <f>IF(基本情報入力シート!M130="","",基本情報入力シート!M130)</f>
        <v/>
      </c>
      <c r="K91" s="361" t="str">
        <f>IF(基本情報入力シート!R130="","",基本情報入力シート!R130)</f>
        <v/>
      </c>
      <c r="L91" s="361" t="str">
        <f>IF(基本情報入力シート!W130="","",基本情報入力シート!W130)</f>
        <v/>
      </c>
      <c r="M91" s="362" t="str">
        <f>IF(基本情報入力シート!X130="","",基本情報入力シート!X130)</f>
        <v/>
      </c>
      <c r="N91" s="363" t="str">
        <f>IF(基本情報入力シート!Y130="","",基本情報入力シート!Y130)</f>
        <v/>
      </c>
      <c r="O91" s="45"/>
      <c r="P91" s="1029"/>
      <c r="Q91" s="1030"/>
      <c r="R91" s="472" t="str">
        <f>IFERROR(IF(OR('別紙様式3-2（４・５月）'!Z93="ベア加算",'別紙様式3-2（４・５月）'!R93=""),"",P91*VLOOKUP(N91,【参考】数式用!$AD$2:$AH$37,MATCH(O91,【参考】数式用!$K$4:$N$4,0)+1,0)),"")</f>
        <v/>
      </c>
      <c r="S91" s="69"/>
      <c r="T91" s="1031"/>
      <c r="U91" s="1032"/>
      <c r="V91" s="470" t="str">
        <f>IFERROR(IF(AND('別紙様式3-2（４・５月）'!O93="",O91&lt;&gt;""),P91,P91*VLOOKUP(AF91,【参考】数式用4!$EY$3:$GF$106,MATCH(N91,【参考】数式用4!$EY$2:$GF$2,0))),"")</f>
        <v/>
      </c>
      <c r="W91" s="46"/>
      <c r="X91" s="68"/>
      <c r="Y91" s="999" t="str">
        <f>IFERROR(IF(OR('別紙様式3-2（４・５月）'!Z93="ベア加算",'別紙様式3-2（４・５月）'!R93=""),"",W91*VLOOKUP(N91,【参考】数式用!$AD$2:$AH$27,MATCH(O91,【参考】数式用!$K$4:$N$4,0)+1,0)),"")</f>
        <v/>
      </c>
      <c r="Z91" s="1000"/>
      <c r="AA91" s="69"/>
      <c r="AB91" s="70"/>
      <c r="AC91" s="472" t="str">
        <f>IFERROR(IF(AND('別紙様式3-2（４・５月）'!O93="",W91&lt;&gt;"",W91&lt;&gt;"―"),X91,X91*VLOOKUP(AG91,【参考】数式用4!$EY$3:$GF$106,MATCH(N91,【参考】数式用4!$EY$2:$GF$2,0))),"")</f>
        <v/>
      </c>
      <c r="AD91" s="465" t="str">
        <f t="shared" si="2"/>
        <v/>
      </c>
      <c r="AE91" s="467" t="str">
        <f t="shared" si="3"/>
        <v/>
      </c>
      <c r="AF91" s="375" t="str">
        <f>IF(O91="","",'別紙様式3-2（４・５月）'!O93&amp;'別紙様式3-2（４・５月）'!P93&amp;'別紙様式3-2（４・５月）'!Q93&amp;"から"&amp;O91)</f>
        <v/>
      </c>
      <c r="AG91" s="375" t="str">
        <f>IF(OR(W91="",W91="―"),"",'別紙様式3-2（４・５月）'!O93&amp;'別紙様式3-2（４・５月）'!P93&amp;'別紙様式3-2（４・５月）'!Q93&amp;"から"&amp;W91)</f>
        <v/>
      </c>
      <c r="AH91" s="332"/>
      <c r="AI91" s="332"/>
      <c r="AJ91" s="332"/>
      <c r="AK91" s="332"/>
      <c r="AL91" s="332"/>
      <c r="AM91" s="332"/>
      <c r="AN91" s="332"/>
      <c r="AO91" s="332"/>
    </row>
    <row r="92" spans="1:41" customFormat="1" ht="25" customHeight="1">
      <c r="A92" s="376">
        <v>79</v>
      </c>
      <c r="B92" s="913" t="str">
        <f>IF(基本情報入力シート!C131="","",基本情報入力シート!C131)</f>
        <v/>
      </c>
      <c r="C92" s="914"/>
      <c r="D92" s="914"/>
      <c r="E92" s="914"/>
      <c r="F92" s="914"/>
      <c r="G92" s="914"/>
      <c r="H92" s="914"/>
      <c r="I92" s="915"/>
      <c r="J92" s="360" t="str">
        <f>IF(基本情報入力シート!M131="","",基本情報入力シート!M131)</f>
        <v/>
      </c>
      <c r="K92" s="361" t="str">
        <f>IF(基本情報入力シート!R131="","",基本情報入力シート!R131)</f>
        <v/>
      </c>
      <c r="L92" s="361" t="str">
        <f>IF(基本情報入力シート!W131="","",基本情報入力シート!W131)</f>
        <v/>
      </c>
      <c r="M92" s="362" t="str">
        <f>IF(基本情報入力シート!X131="","",基本情報入力シート!X131)</f>
        <v/>
      </c>
      <c r="N92" s="363" t="str">
        <f>IF(基本情報入力シート!Y131="","",基本情報入力シート!Y131)</f>
        <v/>
      </c>
      <c r="O92" s="45"/>
      <c r="P92" s="1029"/>
      <c r="Q92" s="1030"/>
      <c r="R92" s="472" t="str">
        <f>IFERROR(IF(OR('別紙様式3-2（４・５月）'!Z94="ベア加算",'別紙様式3-2（４・５月）'!R94=""),"",P92*VLOOKUP(N92,【参考】数式用!$AD$2:$AH$37,MATCH(O92,【参考】数式用!$K$4:$N$4,0)+1,0)),"")</f>
        <v/>
      </c>
      <c r="S92" s="69"/>
      <c r="T92" s="1031"/>
      <c r="U92" s="1032"/>
      <c r="V92" s="470" t="str">
        <f>IFERROR(IF(AND('別紙様式3-2（４・５月）'!O94="",O92&lt;&gt;""),P92,P92*VLOOKUP(AF92,【参考】数式用4!$EY$3:$GF$106,MATCH(N92,【参考】数式用4!$EY$2:$GF$2,0))),"")</f>
        <v/>
      </c>
      <c r="W92" s="46"/>
      <c r="X92" s="68"/>
      <c r="Y92" s="999" t="str">
        <f>IFERROR(IF(OR('別紙様式3-2（４・５月）'!Z94="ベア加算",'別紙様式3-2（４・５月）'!R94=""),"",W92*VLOOKUP(N92,【参考】数式用!$AD$2:$AH$27,MATCH(O92,【参考】数式用!$K$4:$N$4,0)+1,0)),"")</f>
        <v/>
      </c>
      <c r="Z92" s="1000"/>
      <c r="AA92" s="69"/>
      <c r="AB92" s="70"/>
      <c r="AC92" s="472" t="str">
        <f>IFERROR(IF(AND('別紙様式3-2（４・５月）'!O94="",W92&lt;&gt;"",W92&lt;&gt;"―"),X92,X92*VLOOKUP(AG92,【参考】数式用4!$EY$3:$GF$106,MATCH(N92,【参考】数式用4!$EY$2:$GF$2,0))),"")</f>
        <v/>
      </c>
      <c r="AD92" s="465" t="str">
        <f t="shared" si="2"/>
        <v/>
      </c>
      <c r="AE92" s="467" t="str">
        <f t="shared" si="3"/>
        <v/>
      </c>
      <c r="AF92" s="375" t="str">
        <f>IF(O92="","",'別紙様式3-2（４・５月）'!O94&amp;'別紙様式3-2（４・５月）'!P94&amp;'別紙様式3-2（４・５月）'!Q94&amp;"から"&amp;O92)</f>
        <v/>
      </c>
      <c r="AG92" s="375" t="str">
        <f>IF(OR(W92="",W92="―"),"",'別紙様式3-2（４・５月）'!O94&amp;'別紙様式3-2（４・５月）'!P94&amp;'別紙様式3-2（４・５月）'!Q94&amp;"から"&amp;W92)</f>
        <v/>
      </c>
      <c r="AH92" s="332"/>
      <c r="AI92" s="332"/>
      <c r="AJ92" s="332"/>
      <c r="AK92" s="332"/>
      <c r="AL92" s="332"/>
      <c r="AM92" s="332"/>
      <c r="AN92" s="332"/>
      <c r="AO92" s="332"/>
    </row>
    <row r="93" spans="1:41" customFormat="1" ht="25" customHeight="1">
      <c r="A93" s="376">
        <v>80</v>
      </c>
      <c r="B93" s="913" t="str">
        <f>IF(基本情報入力シート!C132="","",基本情報入力シート!C132)</f>
        <v/>
      </c>
      <c r="C93" s="914"/>
      <c r="D93" s="914"/>
      <c r="E93" s="914"/>
      <c r="F93" s="914"/>
      <c r="G93" s="914"/>
      <c r="H93" s="914"/>
      <c r="I93" s="915"/>
      <c r="J93" s="360" t="str">
        <f>IF(基本情報入力シート!M132="","",基本情報入力シート!M132)</f>
        <v/>
      </c>
      <c r="K93" s="361" t="str">
        <f>IF(基本情報入力シート!R132="","",基本情報入力シート!R132)</f>
        <v/>
      </c>
      <c r="L93" s="361" t="str">
        <f>IF(基本情報入力シート!W132="","",基本情報入力シート!W132)</f>
        <v/>
      </c>
      <c r="M93" s="362" t="str">
        <f>IF(基本情報入力シート!X132="","",基本情報入力シート!X132)</f>
        <v/>
      </c>
      <c r="N93" s="363" t="str">
        <f>IF(基本情報入力シート!Y132="","",基本情報入力シート!Y132)</f>
        <v/>
      </c>
      <c r="O93" s="45"/>
      <c r="P93" s="1029"/>
      <c r="Q93" s="1030"/>
      <c r="R93" s="472" t="str">
        <f>IFERROR(IF(OR('別紙様式3-2（４・５月）'!Z95="ベア加算",'別紙様式3-2（４・５月）'!R95=""),"",P93*VLOOKUP(N93,【参考】数式用!$AD$2:$AH$37,MATCH(O93,【参考】数式用!$K$4:$N$4,0)+1,0)),"")</f>
        <v/>
      </c>
      <c r="S93" s="69"/>
      <c r="T93" s="1031"/>
      <c r="U93" s="1032"/>
      <c r="V93" s="470" t="str">
        <f>IFERROR(IF(AND('別紙様式3-2（４・５月）'!O95="",O93&lt;&gt;""),P93,P93*VLOOKUP(AF93,【参考】数式用4!$EY$3:$GF$106,MATCH(N93,【参考】数式用4!$EY$2:$GF$2,0))),"")</f>
        <v/>
      </c>
      <c r="W93" s="46"/>
      <c r="X93" s="68"/>
      <c r="Y93" s="999" t="str">
        <f>IFERROR(IF(OR('別紙様式3-2（４・５月）'!Z95="ベア加算",'別紙様式3-2（４・５月）'!R95=""),"",W93*VLOOKUP(N93,【参考】数式用!$AD$2:$AH$27,MATCH(O93,【参考】数式用!$K$4:$N$4,0)+1,0)),"")</f>
        <v/>
      </c>
      <c r="Z93" s="1000"/>
      <c r="AA93" s="69"/>
      <c r="AB93" s="70"/>
      <c r="AC93" s="472" t="str">
        <f>IFERROR(IF(AND('別紙様式3-2（４・５月）'!O95="",W93&lt;&gt;"",W93&lt;&gt;"―"),X93,X93*VLOOKUP(AG93,【参考】数式用4!$EY$3:$GF$106,MATCH(N93,【参考】数式用4!$EY$2:$GF$2,0))),"")</f>
        <v/>
      </c>
      <c r="AD93" s="465" t="str">
        <f t="shared" si="2"/>
        <v/>
      </c>
      <c r="AE93" s="467" t="str">
        <f t="shared" si="3"/>
        <v/>
      </c>
      <c r="AF93" s="375" t="str">
        <f>IF(O93="","",'別紙様式3-2（４・５月）'!O95&amp;'別紙様式3-2（４・５月）'!P95&amp;'別紙様式3-2（４・５月）'!Q95&amp;"から"&amp;O93)</f>
        <v/>
      </c>
      <c r="AG93" s="375" t="str">
        <f>IF(OR(W93="",W93="―"),"",'別紙様式3-2（４・５月）'!O95&amp;'別紙様式3-2（４・５月）'!P95&amp;'別紙様式3-2（４・５月）'!Q95&amp;"から"&amp;W93)</f>
        <v/>
      </c>
      <c r="AH93" s="332"/>
      <c r="AI93" s="332"/>
      <c r="AJ93" s="332"/>
      <c r="AK93" s="332"/>
      <c r="AL93" s="332"/>
      <c r="AM93" s="332"/>
      <c r="AN93" s="332"/>
      <c r="AO93" s="332"/>
    </row>
    <row r="94" spans="1:41" customFormat="1" ht="25" customHeight="1">
      <c r="A94" s="376">
        <v>81</v>
      </c>
      <c r="B94" s="913" t="str">
        <f>IF(基本情報入力シート!C133="","",基本情報入力シート!C133)</f>
        <v/>
      </c>
      <c r="C94" s="914"/>
      <c r="D94" s="914"/>
      <c r="E94" s="914"/>
      <c r="F94" s="914"/>
      <c r="G94" s="914"/>
      <c r="H94" s="914"/>
      <c r="I94" s="915"/>
      <c r="J94" s="360" t="str">
        <f>IF(基本情報入力シート!M133="","",基本情報入力シート!M133)</f>
        <v/>
      </c>
      <c r="K94" s="361" t="str">
        <f>IF(基本情報入力シート!R133="","",基本情報入力シート!R133)</f>
        <v/>
      </c>
      <c r="L94" s="361" t="str">
        <f>IF(基本情報入力シート!W133="","",基本情報入力シート!W133)</f>
        <v/>
      </c>
      <c r="M94" s="362" t="str">
        <f>IF(基本情報入力シート!X133="","",基本情報入力シート!X133)</f>
        <v/>
      </c>
      <c r="N94" s="363" t="str">
        <f>IF(基本情報入力シート!Y133="","",基本情報入力シート!Y133)</f>
        <v/>
      </c>
      <c r="O94" s="45"/>
      <c r="P94" s="1029"/>
      <c r="Q94" s="1030"/>
      <c r="R94" s="472" t="str">
        <f>IFERROR(IF(OR('別紙様式3-2（４・５月）'!Z96="ベア加算",'別紙様式3-2（４・５月）'!R96=""),"",P94*VLOOKUP(N94,【参考】数式用!$AD$2:$AH$37,MATCH(O94,【参考】数式用!$K$4:$N$4,0)+1,0)),"")</f>
        <v/>
      </c>
      <c r="S94" s="69"/>
      <c r="T94" s="1031"/>
      <c r="U94" s="1032"/>
      <c r="V94" s="470" t="str">
        <f>IFERROR(IF(AND('別紙様式3-2（４・５月）'!O96="",O94&lt;&gt;""),P94,P94*VLOOKUP(AF94,【参考】数式用4!$EY$3:$GF$106,MATCH(N94,【参考】数式用4!$EY$2:$GF$2,0))),"")</f>
        <v/>
      </c>
      <c r="W94" s="46"/>
      <c r="X94" s="68"/>
      <c r="Y94" s="999" t="str">
        <f>IFERROR(IF(OR('別紙様式3-2（４・５月）'!Z96="ベア加算",'別紙様式3-2（４・５月）'!R96=""),"",W94*VLOOKUP(N94,【参考】数式用!$AD$2:$AH$27,MATCH(O94,【参考】数式用!$K$4:$N$4,0)+1,0)),"")</f>
        <v/>
      </c>
      <c r="Z94" s="1000"/>
      <c r="AA94" s="69"/>
      <c r="AB94" s="70"/>
      <c r="AC94" s="472" t="str">
        <f>IFERROR(IF(AND('別紙様式3-2（４・５月）'!O96="",W94&lt;&gt;"",W94&lt;&gt;"―"),X94,X94*VLOOKUP(AG94,【参考】数式用4!$EY$3:$GF$106,MATCH(N94,【参考】数式用4!$EY$2:$GF$2,0))),"")</f>
        <v/>
      </c>
      <c r="AD94" s="465" t="str">
        <f t="shared" si="2"/>
        <v/>
      </c>
      <c r="AE94" s="467" t="str">
        <f t="shared" si="3"/>
        <v/>
      </c>
      <c r="AF94" s="375" t="str">
        <f>IF(O94="","",'別紙様式3-2（４・５月）'!O96&amp;'別紙様式3-2（４・５月）'!P96&amp;'別紙様式3-2（４・５月）'!Q96&amp;"から"&amp;O94)</f>
        <v/>
      </c>
      <c r="AG94" s="375" t="str">
        <f>IF(OR(W94="",W94="―"),"",'別紙様式3-2（４・５月）'!O96&amp;'別紙様式3-2（４・５月）'!P96&amp;'別紙様式3-2（４・５月）'!Q96&amp;"から"&amp;W94)</f>
        <v/>
      </c>
      <c r="AH94" s="332"/>
      <c r="AI94" s="332"/>
      <c r="AJ94" s="332"/>
      <c r="AK94" s="332"/>
      <c r="AL94" s="332"/>
      <c r="AM94" s="332"/>
      <c r="AN94" s="332"/>
      <c r="AO94" s="332"/>
    </row>
    <row r="95" spans="1:41" customFormat="1" ht="25" customHeight="1">
      <c r="A95" s="376">
        <v>82</v>
      </c>
      <c r="B95" s="913" t="str">
        <f>IF(基本情報入力シート!C134="","",基本情報入力シート!C134)</f>
        <v/>
      </c>
      <c r="C95" s="914"/>
      <c r="D95" s="914"/>
      <c r="E95" s="914"/>
      <c r="F95" s="914"/>
      <c r="G95" s="914"/>
      <c r="H95" s="914"/>
      <c r="I95" s="915"/>
      <c r="J95" s="360" t="str">
        <f>IF(基本情報入力シート!M134="","",基本情報入力シート!M134)</f>
        <v/>
      </c>
      <c r="K95" s="361" t="str">
        <f>IF(基本情報入力シート!R134="","",基本情報入力シート!R134)</f>
        <v/>
      </c>
      <c r="L95" s="361" t="str">
        <f>IF(基本情報入力シート!W134="","",基本情報入力シート!W134)</f>
        <v/>
      </c>
      <c r="M95" s="362" t="str">
        <f>IF(基本情報入力シート!X134="","",基本情報入力シート!X134)</f>
        <v/>
      </c>
      <c r="N95" s="363" t="str">
        <f>IF(基本情報入力シート!Y134="","",基本情報入力シート!Y134)</f>
        <v/>
      </c>
      <c r="O95" s="45"/>
      <c r="P95" s="1029"/>
      <c r="Q95" s="1030"/>
      <c r="R95" s="472" t="str">
        <f>IFERROR(IF(OR('別紙様式3-2（４・５月）'!Z97="ベア加算",'別紙様式3-2（４・５月）'!R97=""),"",P95*VLOOKUP(N95,【参考】数式用!$AD$2:$AH$37,MATCH(O95,【参考】数式用!$K$4:$N$4,0)+1,0)),"")</f>
        <v/>
      </c>
      <c r="S95" s="69"/>
      <c r="T95" s="1031"/>
      <c r="U95" s="1032"/>
      <c r="V95" s="470" t="str">
        <f>IFERROR(IF(AND('別紙様式3-2（４・５月）'!O97="",O95&lt;&gt;""),P95,P95*VLOOKUP(AF95,【参考】数式用4!$EY$3:$GF$106,MATCH(N95,【参考】数式用4!$EY$2:$GF$2,0))),"")</f>
        <v/>
      </c>
      <c r="W95" s="46"/>
      <c r="X95" s="68"/>
      <c r="Y95" s="999" t="str">
        <f>IFERROR(IF(OR('別紙様式3-2（４・５月）'!Z97="ベア加算",'別紙様式3-2（４・５月）'!R97=""),"",W95*VLOOKUP(N95,【参考】数式用!$AD$2:$AH$27,MATCH(O95,【参考】数式用!$K$4:$N$4,0)+1,0)),"")</f>
        <v/>
      </c>
      <c r="Z95" s="1000"/>
      <c r="AA95" s="69"/>
      <c r="AB95" s="70"/>
      <c r="AC95" s="472" t="str">
        <f>IFERROR(IF(AND('別紙様式3-2（４・５月）'!O97="",W95&lt;&gt;"",W95&lt;&gt;"―"),X95,X95*VLOOKUP(AG95,【参考】数式用4!$EY$3:$GF$106,MATCH(N95,【参考】数式用4!$EY$2:$GF$2,0))),"")</f>
        <v/>
      </c>
      <c r="AD95" s="465" t="str">
        <f t="shared" si="2"/>
        <v/>
      </c>
      <c r="AE95" s="467" t="str">
        <f t="shared" si="3"/>
        <v/>
      </c>
      <c r="AF95" s="375" t="str">
        <f>IF(O95="","",'別紙様式3-2（４・５月）'!O97&amp;'別紙様式3-2（４・５月）'!P97&amp;'別紙様式3-2（４・５月）'!Q97&amp;"から"&amp;O95)</f>
        <v/>
      </c>
      <c r="AG95" s="375" t="str">
        <f>IF(OR(W95="",W95="―"),"",'別紙様式3-2（４・５月）'!O97&amp;'別紙様式3-2（４・５月）'!P97&amp;'別紙様式3-2（４・５月）'!Q97&amp;"から"&amp;W95)</f>
        <v/>
      </c>
      <c r="AH95" s="332"/>
      <c r="AI95" s="332"/>
      <c r="AJ95" s="332"/>
      <c r="AK95" s="332"/>
      <c r="AL95" s="332"/>
      <c r="AM95" s="332"/>
      <c r="AN95" s="332"/>
      <c r="AO95" s="332"/>
    </row>
    <row r="96" spans="1:41" customFormat="1" ht="25" customHeight="1">
      <c r="A96" s="376">
        <v>83</v>
      </c>
      <c r="B96" s="913" t="str">
        <f>IF(基本情報入力シート!C135="","",基本情報入力シート!C135)</f>
        <v/>
      </c>
      <c r="C96" s="914"/>
      <c r="D96" s="914"/>
      <c r="E96" s="914"/>
      <c r="F96" s="914"/>
      <c r="G96" s="914"/>
      <c r="H96" s="914"/>
      <c r="I96" s="915"/>
      <c r="J96" s="360" t="str">
        <f>IF(基本情報入力シート!M135="","",基本情報入力シート!M135)</f>
        <v/>
      </c>
      <c r="K96" s="361" t="str">
        <f>IF(基本情報入力シート!R135="","",基本情報入力シート!R135)</f>
        <v/>
      </c>
      <c r="L96" s="361" t="str">
        <f>IF(基本情報入力シート!W135="","",基本情報入力シート!W135)</f>
        <v/>
      </c>
      <c r="M96" s="362" t="str">
        <f>IF(基本情報入力シート!X135="","",基本情報入力シート!X135)</f>
        <v/>
      </c>
      <c r="N96" s="363" t="str">
        <f>IF(基本情報入力シート!Y135="","",基本情報入力シート!Y135)</f>
        <v/>
      </c>
      <c r="O96" s="45"/>
      <c r="P96" s="1029"/>
      <c r="Q96" s="1030"/>
      <c r="R96" s="472" t="str">
        <f>IFERROR(IF(OR('別紙様式3-2（４・５月）'!Z98="ベア加算",'別紙様式3-2（４・５月）'!R98=""),"",P96*VLOOKUP(N96,【参考】数式用!$AD$2:$AH$37,MATCH(O96,【参考】数式用!$K$4:$N$4,0)+1,0)),"")</f>
        <v/>
      </c>
      <c r="S96" s="69"/>
      <c r="T96" s="1031"/>
      <c r="U96" s="1032"/>
      <c r="V96" s="470" t="str">
        <f>IFERROR(IF(AND('別紙様式3-2（４・５月）'!O98="",O96&lt;&gt;""),P96,P96*VLOOKUP(AF96,【参考】数式用4!$EY$3:$GF$106,MATCH(N96,【参考】数式用4!$EY$2:$GF$2,0))),"")</f>
        <v/>
      </c>
      <c r="W96" s="46"/>
      <c r="X96" s="68"/>
      <c r="Y96" s="999" t="str">
        <f>IFERROR(IF(OR('別紙様式3-2（４・５月）'!Z98="ベア加算",'別紙様式3-2（４・５月）'!R98=""),"",W96*VLOOKUP(N96,【参考】数式用!$AD$2:$AH$27,MATCH(O96,【参考】数式用!$K$4:$N$4,0)+1,0)),"")</f>
        <v/>
      </c>
      <c r="Z96" s="1000"/>
      <c r="AA96" s="69"/>
      <c r="AB96" s="70"/>
      <c r="AC96" s="472" t="str">
        <f>IFERROR(IF(AND('別紙様式3-2（４・５月）'!O98="",W96&lt;&gt;"",W96&lt;&gt;"―"),X96,X96*VLOOKUP(AG96,【参考】数式用4!$EY$3:$GF$106,MATCH(N96,【参考】数式用4!$EY$2:$GF$2,0))),"")</f>
        <v/>
      </c>
      <c r="AD96" s="465" t="str">
        <f t="shared" si="2"/>
        <v/>
      </c>
      <c r="AE96" s="467" t="str">
        <f t="shared" si="3"/>
        <v/>
      </c>
      <c r="AF96" s="375" t="str">
        <f>IF(O96="","",'別紙様式3-2（４・５月）'!O98&amp;'別紙様式3-2（４・５月）'!P98&amp;'別紙様式3-2（４・５月）'!Q98&amp;"から"&amp;O96)</f>
        <v/>
      </c>
      <c r="AG96" s="375" t="str">
        <f>IF(OR(W96="",W96="―"),"",'別紙様式3-2（４・５月）'!O98&amp;'別紙様式3-2（４・５月）'!P98&amp;'別紙様式3-2（４・５月）'!Q98&amp;"から"&amp;W96)</f>
        <v/>
      </c>
      <c r="AH96" s="332"/>
      <c r="AI96" s="332"/>
      <c r="AJ96" s="332"/>
      <c r="AK96" s="332"/>
      <c r="AL96" s="332"/>
      <c r="AM96" s="332"/>
      <c r="AN96" s="332"/>
      <c r="AO96" s="332"/>
    </row>
    <row r="97" spans="1:41" customFormat="1" ht="25" customHeight="1">
      <c r="A97" s="376">
        <v>84</v>
      </c>
      <c r="B97" s="913" t="str">
        <f>IF(基本情報入力シート!C136="","",基本情報入力シート!C136)</f>
        <v/>
      </c>
      <c r="C97" s="914"/>
      <c r="D97" s="914"/>
      <c r="E97" s="914"/>
      <c r="F97" s="914"/>
      <c r="G97" s="914"/>
      <c r="H97" s="914"/>
      <c r="I97" s="915"/>
      <c r="J97" s="360" t="str">
        <f>IF(基本情報入力シート!M136="","",基本情報入力シート!M136)</f>
        <v/>
      </c>
      <c r="K97" s="361" t="str">
        <f>IF(基本情報入力シート!R136="","",基本情報入力シート!R136)</f>
        <v/>
      </c>
      <c r="L97" s="361" t="str">
        <f>IF(基本情報入力シート!W136="","",基本情報入力シート!W136)</f>
        <v/>
      </c>
      <c r="M97" s="362" t="str">
        <f>IF(基本情報入力シート!X136="","",基本情報入力シート!X136)</f>
        <v/>
      </c>
      <c r="N97" s="363" t="str">
        <f>IF(基本情報入力シート!Y136="","",基本情報入力シート!Y136)</f>
        <v/>
      </c>
      <c r="O97" s="45"/>
      <c r="P97" s="1029"/>
      <c r="Q97" s="1030"/>
      <c r="R97" s="472" t="str">
        <f>IFERROR(IF(OR('別紙様式3-2（４・５月）'!Z99="ベア加算",'別紙様式3-2（４・５月）'!R99=""),"",P97*VLOOKUP(N97,【参考】数式用!$AD$2:$AH$37,MATCH(O97,【参考】数式用!$K$4:$N$4,0)+1,0)),"")</f>
        <v/>
      </c>
      <c r="S97" s="69"/>
      <c r="T97" s="1031"/>
      <c r="U97" s="1032"/>
      <c r="V97" s="470" t="str">
        <f>IFERROR(IF(AND('別紙様式3-2（４・５月）'!O99="",O97&lt;&gt;""),P97,P97*VLOOKUP(AF97,【参考】数式用4!$EY$3:$GF$106,MATCH(N97,【参考】数式用4!$EY$2:$GF$2,0))),"")</f>
        <v/>
      </c>
      <c r="W97" s="46"/>
      <c r="X97" s="68"/>
      <c r="Y97" s="999" t="str">
        <f>IFERROR(IF(OR('別紙様式3-2（４・５月）'!Z99="ベア加算",'別紙様式3-2（４・５月）'!R99=""),"",W97*VLOOKUP(N97,【参考】数式用!$AD$2:$AH$27,MATCH(O97,【参考】数式用!$K$4:$N$4,0)+1,0)),"")</f>
        <v/>
      </c>
      <c r="Z97" s="1000"/>
      <c r="AA97" s="69"/>
      <c r="AB97" s="70"/>
      <c r="AC97" s="472" t="str">
        <f>IFERROR(IF(AND('別紙様式3-2（４・５月）'!O99="",W97&lt;&gt;"",W97&lt;&gt;"―"),X97,X97*VLOOKUP(AG97,【参考】数式用4!$EY$3:$GF$106,MATCH(N97,【参考】数式用4!$EY$2:$GF$2,0))),"")</f>
        <v/>
      </c>
      <c r="AD97" s="465" t="str">
        <f t="shared" si="2"/>
        <v/>
      </c>
      <c r="AE97" s="467" t="str">
        <f t="shared" si="3"/>
        <v/>
      </c>
      <c r="AF97" s="375" t="str">
        <f>IF(O97="","",'別紙様式3-2（４・５月）'!O99&amp;'別紙様式3-2（４・５月）'!P99&amp;'別紙様式3-2（４・５月）'!Q99&amp;"から"&amp;O97)</f>
        <v/>
      </c>
      <c r="AG97" s="375" t="str">
        <f>IF(OR(W97="",W97="―"),"",'別紙様式3-2（４・５月）'!O99&amp;'別紙様式3-2（４・５月）'!P99&amp;'別紙様式3-2（４・５月）'!Q99&amp;"から"&amp;W97)</f>
        <v/>
      </c>
      <c r="AH97" s="332"/>
      <c r="AI97" s="332"/>
      <c r="AJ97" s="332"/>
      <c r="AK97" s="332"/>
      <c r="AL97" s="332"/>
      <c r="AM97" s="332"/>
      <c r="AN97" s="332"/>
      <c r="AO97" s="332"/>
    </row>
    <row r="98" spans="1:41" customFormat="1" ht="25" customHeight="1">
      <c r="A98" s="376">
        <v>85</v>
      </c>
      <c r="B98" s="913" t="str">
        <f>IF(基本情報入力シート!C137="","",基本情報入力シート!C137)</f>
        <v/>
      </c>
      <c r="C98" s="914"/>
      <c r="D98" s="914"/>
      <c r="E98" s="914"/>
      <c r="F98" s="914"/>
      <c r="G98" s="914"/>
      <c r="H98" s="914"/>
      <c r="I98" s="915"/>
      <c r="J98" s="360" t="str">
        <f>IF(基本情報入力シート!M137="","",基本情報入力シート!M137)</f>
        <v/>
      </c>
      <c r="K98" s="361" t="str">
        <f>IF(基本情報入力シート!R137="","",基本情報入力シート!R137)</f>
        <v/>
      </c>
      <c r="L98" s="361" t="str">
        <f>IF(基本情報入力シート!W137="","",基本情報入力シート!W137)</f>
        <v/>
      </c>
      <c r="M98" s="362" t="str">
        <f>IF(基本情報入力シート!X137="","",基本情報入力シート!X137)</f>
        <v/>
      </c>
      <c r="N98" s="363" t="str">
        <f>IF(基本情報入力シート!Y137="","",基本情報入力シート!Y137)</f>
        <v/>
      </c>
      <c r="O98" s="45"/>
      <c r="P98" s="1029"/>
      <c r="Q98" s="1030"/>
      <c r="R98" s="472" t="str">
        <f>IFERROR(IF(OR('別紙様式3-2（４・５月）'!Z100="ベア加算",'別紙様式3-2（４・５月）'!R100=""),"",P98*VLOOKUP(N98,【参考】数式用!$AD$2:$AH$37,MATCH(O98,【参考】数式用!$K$4:$N$4,0)+1,0)),"")</f>
        <v/>
      </c>
      <c r="S98" s="69"/>
      <c r="T98" s="1031"/>
      <c r="U98" s="1032"/>
      <c r="V98" s="470" t="str">
        <f>IFERROR(IF(AND('別紙様式3-2（４・５月）'!O100="",O98&lt;&gt;""),P98,P98*VLOOKUP(AF98,【参考】数式用4!$EY$3:$GF$106,MATCH(N98,【参考】数式用4!$EY$2:$GF$2,0))),"")</f>
        <v/>
      </c>
      <c r="W98" s="46"/>
      <c r="X98" s="68"/>
      <c r="Y98" s="999" t="str">
        <f>IFERROR(IF(OR('別紙様式3-2（４・５月）'!Z100="ベア加算",'別紙様式3-2（４・５月）'!R100=""),"",W98*VLOOKUP(N98,【参考】数式用!$AD$2:$AH$27,MATCH(O98,【参考】数式用!$K$4:$N$4,0)+1,0)),"")</f>
        <v/>
      </c>
      <c r="Z98" s="1000"/>
      <c r="AA98" s="69"/>
      <c r="AB98" s="70"/>
      <c r="AC98" s="472" t="str">
        <f>IFERROR(IF(AND('別紙様式3-2（４・５月）'!O100="",W98&lt;&gt;"",W98&lt;&gt;"―"),X98,X98*VLOOKUP(AG98,【参考】数式用4!$EY$3:$GF$106,MATCH(N98,【参考】数式用4!$EY$2:$GF$2,0))),"")</f>
        <v/>
      </c>
      <c r="AD98" s="465" t="str">
        <f t="shared" si="2"/>
        <v/>
      </c>
      <c r="AE98" s="467" t="str">
        <f t="shared" si="3"/>
        <v/>
      </c>
      <c r="AF98" s="375" t="str">
        <f>IF(O98="","",'別紙様式3-2（４・５月）'!O100&amp;'別紙様式3-2（４・５月）'!P100&amp;'別紙様式3-2（４・５月）'!Q100&amp;"から"&amp;O98)</f>
        <v/>
      </c>
      <c r="AG98" s="375" t="str">
        <f>IF(OR(W98="",W98="―"),"",'別紙様式3-2（４・５月）'!O100&amp;'別紙様式3-2（４・５月）'!P100&amp;'別紙様式3-2（４・５月）'!Q100&amp;"から"&amp;W98)</f>
        <v/>
      </c>
      <c r="AH98" s="332"/>
      <c r="AI98" s="332"/>
      <c r="AJ98" s="332"/>
      <c r="AK98" s="332"/>
      <c r="AL98" s="332"/>
      <c r="AM98" s="332"/>
      <c r="AN98" s="332"/>
      <c r="AO98" s="332"/>
    </row>
    <row r="99" spans="1:41" customFormat="1" ht="25" customHeight="1">
      <c r="A99" s="376">
        <v>86</v>
      </c>
      <c r="B99" s="913" t="str">
        <f>IF(基本情報入力シート!C138="","",基本情報入力シート!C138)</f>
        <v/>
      </c>
      <c r="C99" s="914"/>
      <c r="D99" s="914"/>
      <c r="E99" s="914"/>
      <c r="F99" s="914"/>
      <c r="G99" s="914"/>
      <c r="H99" s="914"/>
      <c r="I99" s="915"/>
      <c r="J99" s="360" t="str">
        <f>IF(基本情報入力シート!M138="","",基本情報入力シート!M138)</f>
        <v/>
      </c>
      <c r="K99" s="361" t="str">
        <f>IF(基本情報入力シート!R138="","",基本情報入力シート!R138)</f>
        <v/>
      </c>
      <c r="L99" s="361" t="str">
        <f>IF(基本情報入力シート!W138="","",基本情報入力シート!W138)</f>
        <v/>
      </c>
      <c r="M99" s="362" t="str">
        <f>IF(基本情報入力シート!X138="","",基本情報入力シート!X138)</f>
        <v/>
      </c>
      <c r="N99" s="363" t="str">
        <f>IF(基本情報入力シート!Y138="","",基本情報入力シート!Y138)</f>
        <v/>
      </c>
      <c r="O99" s="45"/>
      <c r="P99" s="1029"/>
      <c r="Q99" s="1030"/>
      <c r="R99" s="472" t="str">
        <f>IFERROR(IF(OR('別紙様式3-2（４・５月）'!Z101="ベア加算",'別紙様式3-2（４・５月）'!R101=""),"",P99*VLOOKUP(N99,【参考】数式用!$AD$2:$AH$37,MATCH(O99,【参考】数式用!$K$4:$N$4,0)+1,0)),"")</f>
        <v/>
      </c>
      <c r="S99" s="69"/>
      <c r="T99" s="1031"/>
      <c r="U99" s="1032"/>
      <c r="V99" s="470" t="str">
        <f>IFERROR(IF(AND('別紙様式3-2（４・５月）'!O101="",O99&lt;&gt;""),P99,P99*VLOOKUP(AF99,【参考】数式用4!$EY$3:$GF$106,MATCH(N99,【参考】数式用4!$EY$2:$GF$2,0))),"")</f>
        <v/>
      </c>
      <c r="W99" s="46"/>
      <c r="X99" s="68"/>
      <c r="Y99" s="999" t="str">
        <f>IFERROR(IF(OR('別紙様式3-2（４・５月）'!Z101="ベア加算",'別紙様式3-2（４・５月）'!R101=""),"",W99*VLOOKUP(N99,【参考】数式用!$AD$2:$AH$27,MATCH(O99,【参考】数式用!$K$4:$N$4,0)+1,0)),"")</f>
        <v/>
      </c>
      <c r="Z99" s="1000"/>
      <c r="AA99" s="69"/>
      <c r="AB99" s="70"/>
      <c r="AC99" s="472" t="str">
        <f>IFERROR(IF(AND('別紙様式3-2（４・５月）'!O101="",W99&lt;&gt;"",W99&lt;&gt;"―"),X99,X99*VLOOKUP(AG99,【参考】数式用4!$EY$3:$GF$106,MATCH(N99,【参考】数式用4!$EY$2:$GF$2,0))),"")</f>
        <v/>
      </c>
      <c r="AD99" s="465" t="str">
        <f t="shared" si="2"/>
        <v/>
      </c>
      <c r="AE99" s="467" t="str">
        <f t="shared" si="3"/>
        <v/>
      </c>
      <c r="AF99" s="375" t="str">
        <f>IF(O99="","",'別紙様式3-2（４・５月）'!O101&amp;'別紙様式3-2（４・５月）'!P101&amp;'別紙様式3-2（４・５月）'!Q101&amp;"から"&amp;O99)</f>
        <v/>
      </c>
      <c r="AG99" s="375" t="str">
        <f>IF(OR(W99="",W99="―"),"",'別紙様式3-2（４・５月）'!O101&amp;'別紙様式3-2（４・５月）'!P101&amp;'別紙様式3-2（４・５月）'!Q101&amp;"から"&amp;W99)</f>
        <v/>
      </c>
      <c r="AH99" s="332"/>
      <c r="AI99" s="332"/>
      <c r="AJ99" s="332"/>
      <c r="AK99" s="332"/>
      <c r="AL99" s="332"/>
      <c r="AM99" s="332"/>
      <c r="AN99" s="332"/>
      <c r="AO99" s="332"/>
    </row>
    <row r="100" spans="1:41" customFormat="1" ht="25" customHeight="1">
      <c r="A100" s="376">
        <v>87</v>
      </c>
      <c r="B100" s="913" t="str">
        <f>IF(基本情報入力シート!C139="","",基本情報入力シート!C139)</f>
        <v/>
      </c>
      <c r="C100" s="914"/>
      <c r="D100" s="914"/>
      <c r="E100" s="914"/>
      <c r="F100" s="914"/>
      <c r="G100" s="914"/>
      <c r="H100" s="914"/>
      <c r="I100" s="915"/>
      <c r="J100" s="360" t="str">
        <f>IF(基本情報入力シート!M139="","",基本情報入力シート!M139)</f>
        <v/>
      </c>
      <c r="K100" s="361" t="str">
        <f>IF(基本情報入力シート!R139="","",基本情報入力シート!R139)</f>
        <v/>
      </c>
      <c r="L100" s="361" t="str">
        <f>IF(基本情報入力シート!W139="","",基本情報入力シート!W139)</f>
        <v/>
      </c>
      <c r="M100" s="362" t="str">
        <f>IF(基本情報入力シート!X139="","",基本情報入力シート!X139)</f>
        <v/>
      </c>
      <c r="N100" s="363" t="str">
        <f>IF(基本情報入力シート!Y139="","",基本情報入力シート!Y139)</f>
        <v/>
      </c>
      <c r="O100" s="45"/>
      <c r="P100" s="1029"/>
      <c r="Q100" s="1030"/>
      <c r="R100" s="472" t="str">
        <f>IFERROR(IF(OR('別紙様式3-2（４・５月）'!Z102="ベア加算",'別紙様式3-2（４・５月）'!R102=""),"",P100*VLOOKUP(N100,【参考】数式用!$AD$2:$AH$37,MATCH(O100,【参考】数式用!$K$4:$N$4,0)+1,0)),"")</f>
        <v/>
      </c>
      <c r="S100" s="69"/>
      <c r="T100" s="1031"/>
      <c r="U100" s="1032"/>
      <c r="V100" s="470" t="str">
        <f>IFERROR(IF(AND('別紙様式3-2（４・５月）'!O102="",O100&lt;&gt;""),P100,P100*VLOOKUP(AF100,【参考】数式用4!$EY$3:$GF$106,MATCH(N100,【参考】数式用4!$EY$2:$GF$2,0))),"")</f>
        <v/>
      </c>
      <c r="W100" s="46"/>
      <c r="X100" s="68"/>
      <c r="Y100" s="999" t="str">
        <f>IFERROR(IF(OR('別紙様式3-2（４・５月）'!Z102="ベア加算",'別紙様式3-2（４・５月）'!R102=""),"",W100*VLOOKUP(N100,【参考】数式用!$AD$2:$AH$27,MATCH(O100,【参考】数式用!$K$4:$N$4,0)+1,0)),"")</f>
        <v/>
      </c>
      <c r="Z100" s="1000"/>
      <c r="AA100" s="69"/>
      <c r="AB100" s="70"/>
      <c r="AC100" s="472" t="str">
        <f>IFERROR(IF(AND('別紙様式3-2（４・５月）'!O102="",W100&lt;&gt;"",W100&lt;&gt;"―"),X100,X100*VLOOKUP(AG100,【参考】数式用4!$EY$3:$GF$106,MATCH(N100,【参考】数式用4!$EY$2:$GF$2,0))),"")</f>
        <v/>
      </c>
      <c r="AD100" s="465" t="str">
        <f t="shared" si="2"/>
        <v/>
      </c>
      <c r="AE100" s="467" t="str">
        <f t="shared" si="3"/>
        <v/>
      </c>
      <c r="AF100" s="375" t="str">
        <f>IF(O100="","",'別紙様式3-2（４・５月）'!O102&amp;'別紙様式3-2（４・５月）'!P102&amp;'別紙様式3-2（４・５月）'!Q102&amp;"から"&amp;O100)</f>
        <v/>
      </c>
      <c r="AG100" s="375" t="str">
        <f>IF(OR(W100="",W100="―"),"",'別紙様式3-2（４・５月）'!O102&amp;'別紙様式3-2（４・５月）'!P102&amp;'別紙様式3-2（４・５月）'!Q102&amp;"から"&amp;W100)</f>
        <v/>
      </c>
      <c r="AH100" s="332"/>
      <c r="AI100" s="332"/>
      <c r="AJ100" s="332"/>
      <c r="AK100" s="332"/>
      <c r="AL100" s="332"/>
      <c r="AM100" s="332"/>
      <c r="AN100" s="332"/>
      <c r="AO100" s="332"/>
    </row>
    <row r="101" spans="1:41" customFormat="1" ht="25" customHeight="1">
      <c r="A101" s="376">
        <v>88</v>
      </c>
      <c r="B101" s="913" t="str">
        <f>IF(基本情報入力シート!C140="","",基本情報入力シート!C140)</f>
        <v/>
      </c>
      <c r="C101" s="914"/>
      <c r="D101" s="914"/>
      <c r="E101" s="914"/>
      <c r="F101" s="914"/>
      <c r="G101" s="914"/>
      <c r="H101" s="914"/>
      <c r="I101" s="915"/>
      <c r="J101" s="360" t="str">
        <f>IF(基本情報入力シート!M140="","",基本情報入力シート!M140)</f>
        <v/>
      </c>
      <c r="K101" s="361" t="str">
        <f>IF(基本情報入力シート!R140="","",基本情報入力シート!R140)</f>
        <v/>
      </c>
      <c r="L101" s="361" t="str">
        <f>IF(基本情報入力シート!W140="","",基本情報入力シート!W140)</f>
        <v/>
      </c>
      <c r="M101" s="362" t="str">
        <f>IF(基本情報入力シート!X140="","",基本情報入力シート!X140)</f>
        <v/>
      </c>
      <c r="N101" s="363" t="str">
        <f>IF(基本情報入力シート!Y140="","",基本情報入力シート!Y140)</f>
        <v/>
      </c>
      <c r="O101" s="45"/>
      <c r="P101" s="1029"/>
      <c r="Q101" s="1030"/>
      <c r="R101" s="472" t="str">
        <f>IFERROR(IF(OR('別紙様式3-2（４・５月）'!Z103="ベア加算",'別紙様式3-2（４・５月）'!R103=""),"",P101*VLOOKUP(N101,【参考】数式用!$AD$2:$AH$37,MATCH(O101,【参考】数式用!$K$4:$N$4,0)+1,0)),"")</f>
        <v/>
      </c>
      <c r="S101" s="69"/>
      <c r="T101" s="1031"/>
      <c r="U101" s="1032"/>
      <c r="V101" s="470" t="str">
        <f>IFERROR(IF(AND('別紙様式3-2（４・５月）'!O103="",O101&lt;&gt;""),P101,P101*VLOOKUP(AF101,【参考】数式用4!$EY$3:$GF$106,MATCH(N101,【参考】数式用4!$EY$2:$GF$2,0))),"")</f>
        <v/>
      </c>
      <c r="W101" s="46"/>
      <c r="X101" s="68"/>
      <c r="Y101" s="999" t="str">
        <f>IFERROR(IF(OR('別紙様式3-2（４・５月）'!Z103="ベア加算",'別紙様式3-2（４・５月）'!R103=""),"",W101*VLOOKUP(N101,【参考】数式用!$AD$2:$AH$27,MATCH(O101,【参考】数式用!$K$4:$N$4,0)+1,0)),"")</f>
        <v/>
      </c>
      <c r="Z101" s="1000"/>
      <c r="AA101" s="69"/>
      <c r="AB101" s="70"/>
      <c r="AC101" s="472" t="str">
        <f>IFERROR(IF(AND('別紙様式3-2（４・５月）'!O103="",W101&lt;&gt;"",W101&lt;&gt;"―"),X101,X101*VLOOKUP(AG101,【参考】数式用4!$EY$3:$GF$106,MATCH(N101,【参考】数式用4!$EY$2:$GF$2,0))),"")</f>
        <v/>
      </c>
      <c r="AD101" s="465" t="str">
        <f t="shared" si="2"/>
        <v/>
      </c>
      <c r="AE101" s="467" t="str">
        <f t="shared" si="3"/>
        <v/>
      </c>
      <c r="AF101" s="375" t="str">
        <f>IF(O101="","",'別紙様式3-2（４・５月）'!O103&amp;'別紙様式3-2（４・５月）'!P103&amp;'別紙様式3-2（４・５月）'!Q103&amp;"から"&amp;O101)</f>
        <v/>
      </c>
      <c r="AG101" s="375" t="str">
        <f>IF(OR(W101="",W101="―"),"",'別紙様式3-2（４・５月）'!O103&amp;'別紙様式3-2（４・５月）'!P103&amp;'別紙様式3-2（４・５月）'!Q103&amp;"から"&amp;W101)</f>
        <v/>
      </c>
      <c r="AH101" s="332"/>
      <c r="AI101" s="332"/>
      <c r="AJ101" s="332"/>
      <c r="AK101" s="332"/>
      <c r="AL101" s="332"/>
      <c r="AM101" s="332"/>
      <c r="AN101" s="332"/>
      <c r="AO101" s="332"/>
    </row>
    <row r="102" spans="1:41" customFormat="1" ht="25" customHeight="1">
      <c r="A102" s="376">
        <v>89</v>
      </c>
      <c r="B102" s="913" t="str">
        <f>IF(基本情報入力シート!C141="","",基本情報入力シート!C141)</f>
        <v/>
      </c>
      <c r="C102" s="914"/>
      <c r="D102" s="914"/>
      <c r="E102" s="914"/>
      <c r="F102" s="914"/>
      <c r="G102" s="914"/>
      <c r="H102" s="914"/>
      <c r="I102" s="915"/>
      <c r="J102" s="360" t="str">
        <f>IF(基本情報入力シート!M141="","",基本情報入力シート!M141)</f>
        <v/>
      </c>
      <c r="K102" s="361" t="str">
        <f>IF(基本情報入力シート!R141="","",基本情報入力シート!R141)</f>
        <v/>
      </c>
      <c r="L102" s="361" t="str">
        <f>IF(基本情報入力シート!W141="","",基本情報入力シート!W141)</f>
        <v/>
      </c>
      <c r="M102" s="362" t="str">
        <f>IF(基本情報入力シート!X141="","",基本情報入力シート!X141)</f>
        <v/>
      </c>
      <c r="N102" s="363" t="str">
        <f>IF(基本情報入力シート!Y141="","",基本情報入力シート!Y141)</f>
        <v/>
      </c>
      <c r="O102" s="45"/>
      <c r="P102" s="1029"/>
      <c r="Q102" s="1030"/>
      <c r="R102" s="472" t="str">
        <f>IFERROR(IF(OR('別紙様式3-2（４・５月）'!Z104="ベア加算",'別紙様式3-2（４・５月）'!R104=""),"",P102*VLOOKUP(N102,【参考】数式用!$AD$2:$AH$37,MATCH(O102,【参考】数式用!$K$4:$N$4,0)+1,0)),"")</f>
        <v/>
      </c>
      <c r="S102" s="69"/>
      <c r="T102" s="1031"/>
      <c r="U102" s="1032"/>
      <c r="V102" s="470" t="str">
        <f>IFERROR(IF(AND('別紙様式3-2（４・５月）'!O104="",O102&lt;&gt;""),P102,P102*VLOOKUP(AF102,【参考】数式用4!$EY$3:$GF$106,MATCH(N102,【参考】数式用4!$EY$2:$GF$2,0))),"")</f>
        <v/>
      </c>
      <c r="W102" s="46"/>
      <c r="X102" s="68"/>
      <c r="Y102" s="999" t="str">
        <f>IFERROR(IF(OR('別紙様式3-2（４・５月）'!Z104="ベア加算",'別紙様式3-2（４・５月）'!R104=""),"",W102*VLOOKUP(N102,【参考】数式用!$AD$2:$AH$27,MATCH(O102,【参考】数式用!$K$4:$N$4,0)+1,0)),"")</f>
        <v/>
      </c>
      <c r="Z102" s="1000"/>
      <c r="AA102" s="69"/>
      <c r="AB102" s="70"/>
      <c r="AC102" s="472" t="str">
        <f>IFERROR(IF(AND('別紙様式3-2（４・５月）'!O104="",W102&lt;&gt;"",W102&lt;&gt;"―"),X102,X102*VLOOKUP(AG102,【参考】数式用4!$EY$3:$GF$106,MATCH(N102,【参考】数式用4!$EY$2:$GF$2,0))),"")</f>
        <v/>
      </c>
      <c r="AD102" s="465" t="str">
        <f t="shared" si="2"/>
        <v/>
      </c>
      <c r="AE102" s="467" t="str">
        <f t="shared" si="3"/>
        <v/>
      </c>
      <c r="AF102" s="375" t="str">
        <f>IF(O102="","",'別紙様式3-2（４・５月）'!O104&amp;'別紙様式3-2（４・５月）'!P104&amp;'別紙様式3-2（４・５月）'!Q104&amp;"から"&amp;O102)</f>
        <v/>
      </c>
      <c r="AG102" s="375" t="str">
        <f>IF(OR(W102="",W102="―"),"",'別紙様式3-2（４・５月）'!O104&amp;'別紙様式3-2（４・５月）'!P104&amp;'別紙様式3-2（４・５月）'!Q104&amp;"から"&amp;W102)</f>
        <v/>
      </c>
      <c r="AH102" s="332"/>
      <c r="AI102" s="332"/>
      <c r="AJ102" s="332"/>
      <c r="AK102" s="332"/>
      <c r="AL102" s="332"/>
      <c r="AM102" s="332"/>
      <c r="AN102" s="332"/>
      <c r="AO102" s="332"/>
    </row>
    <row r="103" spans="1:41" customFormat="1" ht="25" customHeight="1">
      <c r="A103" s="376">
        <v>90</v>
      </c>
      <c r="B103" s="913" t="str">
        <f>IF(基本情報入力シート!C142="","",基本情報入力シート!C142)</f>
        <v/>
      </c>
      <c r="C103" s="914"/>
      <c r="D103" s="914"/>
      <c r="E103" s="914"/>
      <c r="F103" s="914"/>
      <c r="G103" s="914"/>
      <c r="H103" s="914"/>
      <c r="I103" s="915"/>
      <c r="J103" s="360" t="str">
        <f>IF(基本情報入力シート!M142="","",基本情報入力シート!M142)</f>
        <v/>
      </c>
      <c r="K103" s="361" t="str">
        <f>IF(基本情報入力シート!R142="","",基本情報入力シート!R142)</f>
        <v/>
      </c>
      <c r="L103" s="361" t="str">
        <f>IF(基本情報入力シート!W142="","",基本情報入力シート!W142)</f>
        <v/>
      </c>
      <c r="M103" s="362" t="str">
        <f>IF(基本情報入力シート!X142="","",基本情報入力シート!X142)</f>
        <v/>
      </c>
      <c r="N103" s="363" t="str">
        <f>IF(基本情報入力シート!Y142="","",基本情報入力シート!Y142)</f>
        <v/>
      </c>
      <c r="O103" s="45"/>
      <c r="P103" s="1029"/>
      <c r="Q103" s="1030"/>
      <c r="R103" s="472" t="str">
        <f>IFERROR(IF(OR('別紙様式3-2（４・５月）'!Z105="ベア加算",'別紙様式3-2（４・５月）'!R105=""),"",P103*VLOOKUP(N103,【参考】数式用!$AD$2:$AH$37,MATCH(O103,【参考】数式用!$K$4:$N$4,0)+1,0)),"")</f>
        <v/>
      </c>
      <c r="S103" s="69"/>
      <c r="T103" s="1031"/>
      <c r="U103" s="1032"/>
      <c r="V103" s="470" t="str">
        <f>IFERROR(IF(AND('別紙様式3-2（４・５月）'!O105="",O103&lt;&gt;""),P103,P103*VLOOKUP(AF103,【参考】数式用4!$EY$3:$GF$106,MATCH(N103,【参考】数式用4!$EY$2:$GF$2,0))),"")</f>
        <v/>
      </c>
      <c r="W103" s="46"/>
      <c r="X103" s="68"/>
      <c r="Y103" s="999" t="str">
        <f>IFERROR(IF(OR('別紙様式3-2（４・５月）'!Z105="ベア加算",'別紙様式3-2（４・５月）'!R105=""),"",W103*VLOOKUP(N103,【参考】数式用!$AD$2:$AH$27,MATCH(O103,【参考】数式用!$K$4:$N$4,0)+1,0)),"")</f>
        <v/>
      </c>
      <c r="Z103" s="1000"/>
      <c r="AA103" s="69"/>
      <c r="AB103" s="70"/>
      <c r="AC103" s="472" t="str">
        <f>IFERROR(IF(AND('別紙様式3-2（４・５月）'!O105="",W103&lt;&gt;"",W103&lt;&gt;"―"),X103,X103*VLOOKUP(AG103,【参考】数式用4!$EY$3:$GF$106,MATCH(N103,【参考】数式用4!$EY$2:$GF$2,0))),"")</f>
        <v/>
      </c>
      <c r="AD103" s="465" t="str">
        <f t="shared" si="2"/>
        <v/>
      </c>
      <c r="AE103" s="467" t="str">
        <f t="shared" si="3"/>
        <v/>
      </c>
      <c r="AF103" s="375" t="str">
        <f>IF(O103="","",'別紙様式3-2（４・５月）'!O105&amp;'別紙様式3-2（４・５月）'!P105&amp;'別紙様式3-2（４・５月）'!Q105&amp;"から"&amp;O103)</f>
        <v/>
      </c>
      <c r="AG103" s="375" t="str">
        <f>IF(OR(W103="",W103="―"),"",'別紙様式3-2（４・５月）'!O105&amp;'別紙様式3-2（４・５月）'!P105&amp;'別紙様式3-2（４・５月）'!Q105&amp;"から"&amp;W103)</f>
        <v/>
      </c>
      <c r="AH103" s="332"/>
      <c r="AI103" s="332"/>
      <c r="AJ103" s="332"/>
      <c r="AK103" s="332"/>
      <c r="AL103" s="332"/>
      <c r="AM103" s="332"/>
      <c r="AN103" s="332"/>
      <c r="AO103" s="332"/>
    </row>
    <row r="104" spans="1:41" customFormat="1" ht="25" customHeight="1">
      <c r="A104" s="376">
        <v>91</v>
      </c>
      <c r="B104" s="913" t="str">
        <f>IF(基本情報入力シート!C143="","",基本情報入力シート!C143)</f>
        <v/>
      </c>
      <c r="C104" s="914"/>
      <c r="D104" s="914"/>
      <c r="E104" s="914"/>
      <c r="F104" s="914"/>
      <c r="G104" s="914"/>
      <c r="H104" s="914"/>
      <c r="I104" s="915"/>
      <c r="J104" s="360" t="str">
        <f>IF(基本情報入力シート!M143="","",基本情報入力シート!M143)</f>
        <v/>
      </c>
      <c r="K104" s="361" t="str">
        <f>IF(基本情報入力シート!R143="","",基本情報入力シート!R143)</f>
        <v/>
      </c>
      <c r="L104" s="361" t="str">
        <f>IF(基本情報入力シート!W143="","",基本情報入力シート!W143)</f>
        <v/>
      </c>
      <c r="M104" s="362" t="str">
        <f>IF(基本情報入力シート!X143="","",基本情報入力シート!X143)</f>
        <v/>
      </c>
      <c r="N104" s="363" t="str">
        <f>IF(基本情報入力シート!Y143="","",基本情報入力シート!Y143)</f>
        <v/>
      </c>
      <c r="O104" s="45"/>
      <c r="P104" s="1029"/>
      <c r="Q104" s="1030"/>
      <c r="R104" s="472" t="str">
        <f>IFERROR(IF(OR('別紙様式3-2（４・５月）'!Z106="ベア加算",'別紙様式3-2（４・５月）'!R106=""),"",P104*VLOOKUP(N104,【参考】数式用!$AD$2:$AH$37,MATCH(O104,【参考】数式用!$K$4:$N$4,0)+1,0)),"")</f>
        <v/>
      </c>
      <c r="S104" s="69"/>
      <c r="T104" s="1031"/>
      <c r="U104" s="1032"/>
      <c r="V104" s="470" t="str">
        <f>IFERROR(IF(AND('別紙様式3-2（４・５月）'!O106="",O104&lt;&gt;""),P104,P104*VLOOKUP(AF104,【参考】数式用4!$EY$3:$GF$106,MATCH(N104,【参考】数式用4!$EY$2:$GF$2,0))),"")</f>
        <v/>
      </c>
      <c r="W104" s="46"/>
      <c r="X104" s="68"/>
      <c r="Y104" s="999" t="str">
        <f>IFERROR(IF(OR('別紙様式3-2（４・５月）'!Z106="ベア加算",'別紙様式3-2（４・５月）'!R106=""),"",W104*VLOOKUP(N104,【参考】数式用!$AD$2:$AH$27,MATCH(O104,【参考】数式用!$K$4:$N$4,0)+1,0)),"")</f>
        <v/>
      </c>
      <c r="Z104" s="1000"/>
      <c r="AA104" s="69"/>
      <c r="AB104" s="70"/>
      <c r="AC104" s="472" t="str">
        <f>IFERROR(IF(AND('別紙様式3-2（４・５月）'!O106="",W104&lt;&gt;"",W104&lt;&gt;"―"),X104,X104*VLOOKUP(AG104,【参考】数式用4!$EY$3:$GF$106,MATCH(N104,【参考】数式用4!$EY$2:$GF$2,0))),"")</f>
        <v/>
      </c>
      <c r="AD104" s="465" t="str">
        <f t="shared" si="2"/>
        <v/>
      </c>
      <c r="AE104" s="467" t="str">
        <f t="shared" si="3"/>
        <v/>
      </c>
      <c r="AF104" s="375" t="str">
        <f>IF(O104="","",'別紙様式3-2（４・５月）'!O106&amp;'別紙様式3-2（４・５月）'!P106&amp;'別紙様式3-2（４・５月）'!Q106&amp;"から"&amp;O104)</f>
        <v/>
      </c>
      <c r="AG104" s="375" t="str">
        <f>IF(OR(W104="",W104="―"),"",'別紙様式3-2（４・５月）'!O106&amp;'別紙様式3-2（４・５月）'!P106&amp;'別紙様式3-2（４・５月）'!Q106&amp;"から"&amp;W104)</f>
        <v/>
      </c>
      <c r="AH104" s="332"/>
      <c r="AI104" s="332"/>
      <c r="AJ104" s="332"/>
      <c r="AK104" s="332"/>
      <c r="AL104" s="332"/>
      <c r="AM104" s="332"/>
      <c r="AN104" s="332"/>
      <c r="AO104" s="332"/>
    </row>
    <row r="105" spans="1:41" customFormat="1" ht="25" customHeight="1">
      <c r="A105" s="376">
        <v>92</v>
      </c>
      <c r="B105" s="913" t="str">
        <f>IF(基本情報入力シート!C144="","",基本情報入力シート!C144)</f>
        <v/>
      </c>
      <c r="C105" s="914"/>
      <c r="D105" s="914"/>
      <c r="E105" s="914"/>
      <c r="F105" s="914"/>
      <c r="G105" s="914"/>
      <c r="H105" s="914"/>
      <c r="I105" s="915"/>
      <c r="J105" s="360" t="str">
        <f>IF(基本情報入力シート!M144="","",基本情報入力シート!M144)</f>
        <v/>
      </c>
      <c r="K105" s="361" t="str">
        <f>IF(基本情報入力シート!R144="","",基本情報入力シート!R144)</f>
        <v/>
      </c>
      <c r="L105" s="361" t="str">
        <f>IF(基本情報入力シート!W144="","",基本情報入力シート!W144)</f>
        <v/>
      </c>
      <c r="M105" s="362" t="str">
        <f>IF(基本情報入力シート!X144="","",基本情報入力シート!X144)</f>
        <v/>
      </c>
      <c r="N105" s="363" t="str">
        <f>IF(基本情報入力シート!Y144="","",基本情報入力シート!Y144)</f>
        <v/>
      </c>
      <c r="O105" s="45"/>
      <c r="P105" s="1029"/>
      <c r="Q105" s="1030"/>
      <c r="R105" s="472" t="str">
        <f>IFERROR(IF(OR('別紙様式3-2（４・５月）'!Z107="ベア加算",'別紙様式3-2（４・５月）'!R107=""),"",P105*VLOOKUP(N105,【参考】数式用!$AD$2:$AH$37,MATCH(O105,【参考】数式用!$K$4:$N$4,0)+1,0)),"")</f>
        <v/>
      </c>
      <c r="S105" s="69"/>
      <c r="T105" s="1031"/>
      <c r="U105" s="1032"/>
      <c r="V105" s="470" t="str">
        <f>IFERROR(IF(AND('別紙様式3-2（４・５月）'!O107="",O105&lt;&gt;""),P105,P105*VLOOKUP(AF105,【参考】数式用4!$EY$3:$GF$106,MATCH(N105,【参考】数式用4!$EY$2:$GF$2,0))),"")</f>
        <v/>
      </c>
      <c r="W105" s="46"/>
      <c r="X105" s="68"/>
      <c r="Y105" s="999" t="str">
        <f>IFERROR(IF(OR('別紙様式3-2（４・５月）'!Z107="ベア加算",'別紙様式3-2（４・５月）'!R107=""),"",W105*VLOOKUP(N105,【参考】数式用!$AD$2:$AH$27,MATCH(O105,【参考】数式用!$K$4:$N$4,0)+1,0)),"")</f>
        <v/>
      </c>
      <c r="Z105" s="1000"/>
      <c r="AA105" s="69"/>
      <c r="AB105" s="70"/>
      <c r="AC105" s="472" t="str">
        <f>IFERROR(IF(AND('別紙様式3-2（４・５月）'!O107="",W105&lt;&gt;"",W105&lt;&gt;"―"),X105,X105*VLOOKUP(AG105,【参考】数式用4!$EY$3:$GF$106,MATCH(N105,【参考】数式用4!$EY$2:$GF$2,0))),"")</f>
        <v/>
      </c>
      <c r="AD105" s="465" t="str">
        <f t="shared" si="2"/>
        <v/>
      </c>
      <c r="AE105" s="467" t="str">
        <f t="shared" si="3"/>
        <v/>
      </c>
      <c r="AF105" s="375" t="str">
        <f>IF(O105="","",'別紙様式3-2（４・５月）'!O107&amp;'別紙様式3-2（４・５月）'!P107&amp;'別紙様式3-2（４・５月）'!Q107&amp;"から"&amp;O105)</f>
        <v/>
      </c>
      <c r="AG105" s="375" t="str">
        <f>IF(OR(W105="",W105="―"),"",'別紙様式3-2（４・５月）'!O107&amp;'別紙様式3-2（４・５月）'!P107&amp;'別紙様式3-2（４・５月）'!Q107&amp;"から"&amp;W105)</f>
        <v/>
      </c>
      <c r="AH105" s="332"/>
      <c r="AI105" s="332"/>
      <c r="AJ105" s="332"/>
      <c r="AK105" s="332"/>
      <c r="AL105" s="332"/>
      <c r="AM105" s="332"/>
      <c r="AN105" s="332"/>
      <c r="AO105" s="332"/>
    </row>
    <row r="106" spans="1:41" customFormat="1" ht="25" customHeight="1">
      <c r="A106" s="376">
        <v>93</v>
      </c>
      <c r="B106" s="913" t="str">
        <f>IF(基本情報入力シート!C145="","",基本情報入力シート!C145)</f>
        <v/>
      </c>
      <c r="C106" s="914"/>
      <c r="D106" s="914"/>
      <c r="E106" s="914"/>
      <c r="F106" s="914"/>
      <c r="G106" s="914"/>
      <c r="H106" s="914"/>
      <c r="I106" s="915"/>
      <c r="J106" s="360" t="str">
        <f>IF(基本情報入力シート!M145="","",基本情報入力シート!M145)</f>
        <v/>
      </c>
      <c r="K106" s="361" t="str">
        <f>IF(基本情報入力シート!R145="","",基本情報入力シート!R145)</f>
        <v/>
      </c>
      <c r="L106" s="361" t="str">
        <f>IF(基本情報入力シート!W145="","",基本情報入力シート!W145)</f>
        <v/>
      </c>
      <c r="M106" s="362" t="str">
        <f>IF(基本情報入力シート!X145="","",基本情報入力シート!X145)</f>
        <v/>
      </c>
      <c r="N106" s="363" t="str">
        <f>IF(基本情報入力シート!Y145="","",基本情報入力シート!Y145)</f>
        <v/>
      </c>
      <c r="O106" s="45"/>
      <c r="P106" s="1029"/>
      <c r="Q106" s="1030"/>
      <c r="R106" s="472" t="str">
        <f>IFERROR(IF(OR('別紙様式3-2（４・５月）'!Z108="ベア加算",'別紙様式3-2（４・５月）'!R108=""),"",P106*VLOOKUP(N106,【参考】数式用!$AD$2:$AH$37,MATCH(O106,【参考】数式用!$K$4:$N$4,0)+1,0)),"")</f>
        <v/>
      </c>
      <c r="S106" s="69"/>
      <c r="T106" s="1031"/>
      <c r="U106" s="1032"/>
      <c r="V106" s="470" t="str">
        <f>IFERROR(IF(AND('別紙様式3-2（４・５月）'!O108="",O106&lt;&gt;""),P106,P106*VLOOKUP(AF106,【参考】数式用4!$EY$3:$GF$106,MATCH(N106,【参考】数式用4!$EY$2:$GF$2,0))),"")</f>
        <v/>
      </c>
      <c r="W106" s="46"/>
      <c r="X106" s="68"/>
      <c r="Y106" s="999" t="str">
        <f>IFERROR(IF(OR('別紙様式3-2（４・５月）'!Z108="ベア加算",'別紙様式3-2（４・５月）'!R108=""),"",W106*VLOOKUP(N106,【参考】数式用!$AD$2:$AH$27,MATCH(O106,【参考】数式用!$K$4:$N$4,0)+1,0)),"")</f>
        <v/>
      </c>
      <c r="Z106" s="1000"/>
      <c r="AA106" s="69"/>
      <c r="AB106" s="70"/>
      <c r="AC106" s="472" t="str">
        <f>IFERROR(IF(AND('別紙様式3-2（４・５月）'!O108="",W106&lt;&gt;"",W106&lt;&gt;"―"),X106,X106*VLOOKUP(AG106,【参考】数式用4!$EY$3:$GF$106,MATCH(N106,【参考】数式用4!$EY$2:$GF$2,0))),"")</f>
        <v/>
      </c>
      <c r="AD106" s="465" t="str">
        <f t="shared" si="2"/>
        <v/>
      </c>
      <c r="AE106" s="467" t="str">
        <f t="shared" si="3"/>
        <v/>
      </c>
      <c r="AF106" s="375" t="str">
        <f>IF(O106="","",'別紙様式3-2（４・５月）'!O108&amp;'別紙様式3-2（４・５月）'!P108&amp;'別紙様式3-2（４・５月）'!Q108&amp;"から"&amp;O106)</f>
        <v/>
      </c>
      <c r="AG106" s="375" t="str">
        <f>IF(OR(W106="",W106="―"),"",'別紙様式3-2（４・５月）'!O108&amp;'別紙様式3-2（４・５月）'!P108&amp;'別紙様式3-2（４・５月）'!Q108&amp;"から"&amp;W106)</f>
        <v/>
      </c>
      <c r="AH106" s="332"/>
      <c r="AI106" s="332"/>
      <c r="AJ106" s="332"/>
      <c r="AK106" s="332"/>
      <c r="AL106" s="332"/>
      <c r="AM106" s="332"/>
      <c r="AN106" s="332"/>
      <c r="AO106" s="332"/>
    </row>
    <row r="107" spans="1:41" customFormat="1" ht="25" customHeight="1">
      <c r="A107" s="376">
        <v>94</v>
      </c>
      <c r="B107" s="913" t="str">
        <f>IF(基本情報入力シート!C146="","",基本情報入力シート!C146)</f>
        <v/>
      </c>
      <c r="C107" s="914"/>
      <c r="D107" s="914"/>
      <c r="E107" s="914"/>
      <c r="F107" s="914"/>
      <c r="G107" s="914"/>
      <c r="H107" s="914"/>
      <c r="I107" s="915"/>
      <c r="J107" s="360" t="str">
        <f>IF(基本情報入力シート!M146="","",基本情報入力シート!M146)</f>
        <v/>
      </c>
      <c r="K107" s="361" t="str">
        <f>IF(基本情報入力シート!R146="","",基本情報入力シート!R146)</f>
        <v/>
      </c>
      <c r="L107" s="361" t="str">
        <f>IF(基本情報入力シート!W146="","",基本情報入力シート!W146)</f>
        <v/>
      </c>
      <c r="M107" s="362" t="str">
        <f>IF(基本情報入力シート!X146="","",基本情報入力シート!X146)</f>
        <v/>
      </c>
      <c r="N107" s="363" t="str">
        <f>IF(基本情報入力シート!Y146="","",基本情報入力シート!Y146)</f>
        <v/>
      </c>
      <c r="O107" s="45"/>
      <c r="P107" s="1029"/>
      <c r="Q107" s="1030"/>
      <c r="R107" s="472" t="str">
        <f>IFERROR(IF(OR('別紙様式3-2（４・５月）'!Z109="ベア加算",'別紙様式3-2（４・５月）'!R109=""),"",P107*VLOOKUP(N107,【参考】数式用!$AD$2:$AH$37,MATCH(O107,【参考】数式用!$K$4:$N$4,0)+1,0)),"")</f>
        <v/>
      </c>
      <c r="S107" s="69"/>
      <c r="T107" s="1031"/>
      <c r="U107" s="1032"/>
      <c r="V107" s="470" t="str">
        <f>IFERROR(IF(AND('別紙様式3-2（４・５月）'!O109="",O107&lt;&gt;""),P107,P107*VLOOKUP(AF107,【参考】数式用4!$EY$3:$GF$106,MATCH(N107,【参考】数式用4!$EY$2:$GF$2,0))),"")</f>
        <v/>
      </c>
      <c r="W107" s="46"/>
      <c r="X107" s="68"/>
      <c r="Y107" s="999" t="str">
        <f>IFERROR(IF(OR('別紙様式3-2（４・５月）'!Z109="ベア加算",'別紙様式3-2（４・５月）'!R109=""),"",W107*VLOOKUP(N107,【参考】数式用!$AD$2:$AH$27,MATCH(O107,【参考】数式用!$K$4:$N$4,0)+1,0)),"")</f>
        <v/>
      </c>
      <c r="Z107" s="1000"/>
      <c r="AA107" s="69"/>
      <c r="AB107" s="70"/>
      <c r="AC107" s="472" t="str">
        <f>IFERROR(IF(AND('別紙様式3-2（４・５月）'!O109="",W107&lt;&gt;"",W107&lt;&gt;"―"),X107,X107*VLOOKUP(AG107,【参考】数式用4!$EY$3:$GF$106,MATCH(N107,【参考】数式用4!$EY$2:$GF$2,0))),"")</f>
        <v/>
      </c>
      <c r="AD107" s="465" t="str">
        <f t="shared" si="2"/>
        <v/>
      </c>
      <c r="AE107" s="467" t="str">
        <f t="shared" si="3"/>
        <v/>
      </c>
      <c r="AF107" s="375" t="str">
        <f>IF(O107="","",'別紙様式3-2（４・５月）'!O109&amp;'別紙様式3-2（４・５月）'!P109&amp;'別紙様式3-2（４・５月）'!Q109&amp;"から"&amp;O107)</f>
        <v/>
      </c>
      <c r="AG107" s="375" t="str">
        <f>IF(OR(W107="",W107="―"),"",'別紙様式3-2（４・５月）'!O109&amp;'別紙様式3-2（４・５月）'!P109&amp;'別紙様式3-2（４・５月）'!Q109&amp;"から"&amp;W107)</f>
        <v/>
      </c>
      <c r="AH107" s="332"/>
      <c r="AI107" s="332"/>
      <c r="AJ107" s="332"/>
      <c r="AK107" s="332"/>
      <c r="AL107" s="332"/>
      <c r="AM107" s="332"/>
      <c r="AN107" s="332"/>
      <c r="AO107" s="332"/>
    </row>
    <row r="108" spans="1:41" customFormat="1" ht="25" customHeight="1">
      <c r="A108" s="376">
        <v>95</v>
      </c>
      <c r="B108" s="913" t="str">
        <f>IF(基本情報入力シート!C147="","",基本情報入力シート!C147)</f>
        <v/>
      </c>
      <c r="C108" s="914"/>
      <c r="D108" s="914"/>
      <c r="E108" s="914"/>
      <c r="F108" s="914"/>
      <c r="G108" s="914"/>
      <c r="H108" s="914"/>
      <c r="I108" s="915"/>
      <c r="J108" s="360" t="str">
        <f>IF(基本情報入力シート!M147="","",基本情報入力シート!M147)</f>
        <v/>
      </c>
      <c r="K108" s="361" t="str">
        <f>IF(基本情報入力シート!R147="","",基本情報入力シート!R147)</f>
        <v/>
      </c>
      <c r="L108" s="361" t="str">
        <f>IF(基本情報入力シート!W147="","",基本情報入力シート!W147)</f>
        <v/>
      </c>
      <c r="M108" s="362" t="str">
        <f>IF(基本情報入力シート!X147="","",基本情報入力シート!X147)</f>
        <v/>
      </c>
      <c r="N108" s="363" t="str">
        <f>IF(基本情報入力シート!Y147="","",基本情報入力シート!Y147)</f>
        <v/>
      </c>
      <c r="O108" s="45"/>
      <c r="P108" s="1029"/>
      <c r="Q108" s="1030"/>
      <c r="R108" s="472" t="str">
        <f>IFERROR(IF(OR('別紙様式3-2（４・５月）'!Z110="ベア加算",'別紙様式3-2（４・５月）'!R110=""),"",P108*VLOOKUP(N108,【参考】数式用!$AD$2:$AH$37,MATCH(O108,【参考】数式用!$K$4:$N$4,0)+1,0)),"")</f>
        <v/>
      </c>
      <c r="S108" s="69"/>
      <c r="T108" s="1031"/>
      <c r="U108" s="1032"/>
      <c r="V108" s="470" t="str">
        <f>IFERROR(IF(AND('別紙様式3-2（４・５月）'!O110="",O108&lt;&gt;""),P108,P108*VLOOKUP(AF108,【参考】数式用4!$EY$3:$GF$106,MATCH(N108,【参考】数式用4!$EY$2:$GF$2,0))),"")</f>
        <v/>
      </c>
      <c r="W108" s="46"/>
      <c r="X108" s="68"/>
      <c r="Y108" s="999" t="str">
        <f>IFERROR(IF(OR('別紙様式3-2（４・５月）'!Z110="ベア加算",'別紙様式3-2（４・５月）'!R110=""),"",W108*VLOOKUP(N108,【参考】数式用!$AD$2:$AH$27,MATCH(O108,【参考】数式用!$K$4:$N$4,0)+1,0)),"")</f>
        <v/>
      </c>
      <c r="Z108" s="1000"/>
      <c r="AA108" s="69"/>
      <c r="AB108" s="70"/>
      <c r="AC108" s="472" t="str">
        <f>IFERROR(IF(AND('別紙様式3-2（４・５月）'!O110="",W108&lt;&gt;"",W108&lt;&gt;"―"),X108,X108*VLOOKUP(AG108,【参考】数式用4!$EY$3:$GF$106,MATCH(N108,【参考】数式用4!$EY$2:$GF$2,0))),"")</f>
        <v/>
      </c>
      <c r="AD108" s="465" t="str">
        <f t="shared" si="2"/>
        <v/>
      </c>
      <c r="AE108" s="467" t="str">
        <f t="shared" si="3"/>
        <v/>
      </c>
      <c r="AF108" s="375" t="str">
        <f>IF(O108="","",'別紙様式3-2（４・５月）'!O110&amp;'別紙様式3-2（４・５月）'!P110&amp;'別紙様式3-2（４・５月）'!Q110&amp;"から"&amp;O108)</f>
        <v/>
      </c>
      <c r="AG108" s="375" t="str">
        <f>IF(OR(W108="",W108="―"),"",'別紙様式3-2（４・５月）'!O110&amp;'別紙様式3-2（４・５月）'!P110&amp;'別紙様式3-2（４・５月）'!Q110&amp;"から"&amp;W108)</f>
        <v/>
      </c>
      <c r="AH108" s="332"/>
      <c r="AI108" s="332"/>
      <c r="AJ108" s="332"/>
      <c r="AK108" s="332"/>
      <c r="AL108" s="332"/>
      <c r="AM108" s="332"/>
      <c r="AN108" s="332"/>
      <c r="AO108" s="332"/>
    </row>
    <row r="109" spans="1:41" customFormat="1" ht="25" customHeight="1">
      <c r="A109" s="376">
        <v>96</v>
      </c>
      <c r="B109" s="913" t="str">
        <f>IF(基本情報入力シート!C148="","",基本情報入力シート!C148)</f>
        <v/>
      </c>
      <c r="C109" s="914"/>
      <c r="D109" s="914"/>
      <c r="E109" s="914"/>
      <c r="F109" s="914"/>
      <c r="G109" s="914"/>
      <c r="H109" s="914"/>
      <c r="I109" s="915"/>
      <c r="J109" s="360" t="str">
        <f>IF(基本情報入力シート!M148="","",基本情報入力シート!M148)</f>
        <v/>
      </c>
      <c r="K109" s="361" t="str">
        <f>IF(基本情報入力シート!R148="","",基本情報入力シート!R148)</f>
        <v/>
      </c>
      <c r="L109" s="361" t="str">
        <f>IF(基本情報入力シート!W148="","",基本情報入力シート!W148)</f>
        <v/>
      </c>
      <c r="M109" s="362" t="str">
        <f>IF(基本情報入力シート!X148="","",基本情報入力シート!X148)</f>
        <v/>
      </c>
      <c r="N109" s="363" t="str">
        <f>IF(基本情報入力シート!Y148="","",基本情報入力シート!Y148)</f>
        <v/>
      </c>
      <c r="O109" s="45"/>
      <c r="P109" s="1029"/>
      <c r="Q109" s="1030"/>
      <c r="R109" s="472" t="str">
        <f>IFERROR(IF(OR('別紙様式3-2（４・５月）'!Z111="ベア加算",'別紙様式3-2（４・５月）'!R111=""),"",P109*VLOOKUP(N109,【参考】数式用!$AD$2:$AH$37,MATCH(O109,【参考】数式用!$K$4:$N$4,0)+1,0)),"")</f>
        <v/>
      </c>
      <c r="S109" s="69"/>
      <c r="T109" s="1031"/>
      <c r="U109" s="1032"/>
      <c r="V109" s="470" t="str">
        <f>IFERROR(IF(AND('別紙様式3-2（４・５月）'!O111="",O109&lt;&gt;""),P109,P109*VLOOKUP(AF109,【参考】数式用4!$EY$3:$GF$106,MATCH(N109,【参考】数式用4!$EY$2:$GF$2,0))),"")</f>
        <v/>
      </c>
      <c r="W109" s="46"/>
      <c r="X109" s="68"/>
      <c r="Y109" s="999" t="str">
        <f>IFERROR(IF(OR('別紙様式3-2（４・５月）'!Z111="ベア加算",'別紙様式3-2（４・５月）'!R111=""),"",W109*VLOOKUP(N109,【参考】数式用!$AD$2:$AH$27,MATCH(O109,【参考】数式用!$K$4:$N$4,0)+1,0)),"")</f>
        <v/>
      </c>
      <c r="Z109" s="1000"/>
      <c r="AA109" s="69"/>
      <c r="AB109" s="70"/>
      <c r="AC109" s="472" t="str">
        <f>IFERROR(IF(AND('別紙様式3-2（４・５月）'!O111="",W109&lt;&gt;"",W109&lt;&gt;"―"),X109,X109*VLOOKUP(AG109,【参考】数式用4!$EY$3:$GF$106,MATCH(N109,【参考】数式用4!$EY$2:$GF$2,0))),"")</f>
        <v/>
      </c>
      <c r="AD109" s="465" t="str">
        <f t="shared" si="2"/>
        <v/>
      </c>
      <c r="AE109" s="467" t="str">
        <f t="shared" si="3"/>
        <v/>
      </c>
      <c r="AF109" s="375" t="str">
        <f>IF(O109="","",'別紙様式3-2（４・５月）'!O111&amp;'別紙様式3-2（４・５月）'!P111&amp;'別紙様式3-2（４・５月）'!Q111&amp;"から"&amp;O109)</f>
        <v/>
      </c>
      <c r="AG109" s="375" t="str">
        <f>IF(OR(W109="",W109="―"),"",'別紙様式3-2（４・５月）'!O111&amp;'別紙様式3-2（４・５月）'!P111&amp;'別紙様式3-2（４・５月）'!Q111&amp;"から"&amp;W109)</f>
        <v/>
      </c>
      <c r="AH109" s="332"/>
      <c r="AI109" s="332"/>
      <c r="AJ109" s="332"/>
      <c r="AK109" s="332"/>
      <c r="AL109" s="332"/>
      <c r="AM109" s="332"/>
      <c r="AN109" s="332"/>
      <c r="AO109" s="332"/>
    </row>
    <row r="110" spans="1:41" customFormat="1" ht="25" customHeight="1">
      <c r="A110" s="376">
        <v>97</v>
      </c>
      <c r="B110" s="913" t="str">
        <f>IF(基本情報入力シート!C149="","",基本情報入力シート!C149)</f>
        <v/>
      </c>
      <c r="C110" s="914"/>
      <c r="D110" s="914"/>
      <c r="E110" s="914"/>
      <c r="F110" s="914"/>
      <c r="G110" s="914"/>
      <c r="H110" s="914"/>
      <c r="I110" s="915"/>
      <c r="J110" s="360" t="str">
        <f>IF(基本情報入力シート!M149="","",基本情報入力シート!M149)</f>
        <v/>
      </c>
      <c r="K110" s="361" t="str">
        <f>IF(基本情報入力シート!R149="","",基本情報入力シート!R149)</f>
        <v/>
      </c>
      <c r="L110" s="361" t="str">
        <f>IF(基本情報入力シート!W149="","",基本情報入力シート!W149)</f>
        <v/>
      </c>
      <c r="M110" s="362" t="str">
        <f>IF(基本情報入力シート!X149="","",基本情報入力シート!X149)</f>
        <v/>
      </c>
      <c r="N110" s="363" t="str">
        <f>IF(基本情報入力シート!Y149="","",基本情報入力シート!Y149)</f>
        <v/>
      </c>
      <c r="O110" s="45"/>
      <c r="P110" s="1029"/>
      <c r="Q110" s="1030"/>
      <c r="R110" s="472" t="str">
        <f>IFERROR(IF(OR('別紙様式3-2（４・５月）'!Z112="ベア加算",'別紙様式3-2（４・５月）'!R112=""),"",P110*VLOOKUP(N110,【参考】数式用!$AD$2:$AH$37,MATCH(O110,【参考】数式用!$K$4:$N$4,0)+1,0)),"")</f>
        <v/>
      </c>
      <c r="S110" s="69"/>
      <c r="T110" s="1031"/>
      <c r="U110" s="1032"/>
      <c r="V110" s="470" t="str">
        <f>IFERROR(IF(AND('別紙様式3-2（４・５月）'!O112="",O110&lt;&gt;""),P110,P110*VLOOKUP(AF110,【参考】数式用4!$EY$3:$GF$106,MATCH(N110,【参考】数式用4!$EY$2:$GF$2,0))),"")</f>
        <v/>
      </c>
      <c r="W110" s="46"/>
      <c r="X110" s="68"/>
      <c r="Y110" s="999" t="str">
        <f>IFERROR(IF(OR('別紙様式3-2（４・５月）'!Z112="ベア加算",'別紙様式3-2（４・５月）'!R112=""),"",W110*VLOOKUP(N110,【参考】数式用!$AD$2:$AH$27,MATCH(O110,【参考】数式用!$K$4:$N$4,0)+1,0)),"")</f>
        <v/>
      </c>
      <c r="Z110" s="1000"/>
      <c r="AA110" s="69"/>
      <c r="AB110" s="70"/>
      <c r="AC110" s="472" t="str">
        <f>IFERROR(IF(AND('別紙様式3-2（４・５月）'!O112="",W110&lt;&gt;"",W110&lt;&gt;"―"),X110,X110*VLOOKUP(AG110,【参考】数式用4!$EY$3:$GF$106,MATCH(N110,【参考】数式用4!$EY$2:$GF$2,0))),"")</f>
        <v/>
      </c>
      <c r="AD110" s="465" t="str">
        <f t="shared" si="2"/>
        <v/>
      </c>
      <c r="AE110" s="467" t="str">
        <f t="shared" si="3"/>
        <v/>
      </c>
      <c r="AF110" s="375" t="str">
        <f>IF(O110="","",'別紙様式3-2（４・５月）'!O112&amp;'別紙様式3-2（４・５月）'!P112&amp;'別紙様式3-2（４・５月）'!Q112&amp;"から"&amp;O110)</f>
        <v/>
      </c>
      <c r="AG110" s="375" t="str">
        <f>IF(OR(W110="",W110="―"),"",'別紙様式3-2（４・５月）'!O112&amp;'別紙様式3-2（４・５月）'!P112&amp;'別紙様式3-2（４・５月）'!Q112&amp;"から"&amp;W110)</f>
        <v/>
      </c>
      <c r="AH110" s="332"/>
      <c r="AI110" s="332"/>
      <c r="AJ110" s="332"/>
      <c r="AK110" s="332"/>
      <c r="AL110" s="332"/>
      <c r="AM110" s="332"/>
      <c r="AN110" s="332"/>
      <c r="AO110" s="332"/>
    </row>
    <row r="111" spans="1:41" customFormat="1" ht="25" customHeight="1">
      <c r="A111" s="376">
        <v>98</v>
      </c>
      <c r="B111" s="913" t="str">
        <f>IF(基本情報入力シート!C150="","",基本情報入力シート!C150)</f>
        <v/>
      </c>
      <c r="C111" s="914"/>
      <c r="D111" s="914"/>
      <c r="E111" s="914"/>
      <c r="F111" s="914"/>
      <c r="G111" s="914"/>
      <c r="H111" s="914"/>
      <c r="I111" s="915"/>
      <c r="J111" s="360" t="str">
        <f>IF(基本情報入力シート!M150="","",基本情報入力シート!M150)</f>
        <v/>
      </c>
      <c r="K111" s="361" t="str">
        <f>IF(基本情報入力シート!R150="","",基本情報入力シート!R150)</f>
        <v/>
      </c>
      <c r="L111" s="361" t="str">
        <f>IF(基本情報入力シート!W150="","",基本情報入力シート!W150)</f>
        <v/>
      </c>
      <c r="M111" s="362" t="str">
        <f>IF(基本情報入力シート!X150="","",基本情報入力シート!X150)</f>
        <v/>
      </c>
      <c r="N111" s="363" t="str">
        <f>IF(基本情報入力シート!Y150="","",基本情報入力シート!Y150)</f>
        <v/>
      </c>
      <c r="O111" s="45"/>
      <c r="P111" s="1029"/>
      <c r="Q111" s="1030"/>
      <c r="R111" s="472" t="str">
        <f>IFERROR(IF(OR('別紙様式3-2（４・５月）'!Z113="ベア加算",'別紙様式3-2（４・５月）'!R113=""),"",P111*VLOOKUP(N111,【参考】数式用!$AD$2:$AH$37,MATCH(O111,【参考】数式用!$K$4:$N$4,0)+1,0)),"")</f>
        <v/>
      </c>
      <c r="S111" s="69"/>
      <c r="T111" s="1031"/>
      <c r="U111" s="1032"/>
      <c r="V111" s="470" t="str">
        <f>IFERROR(IF(AND('別紙様式3-2（４・５月）'!O113="",O111&lt;&gt;""),P111,P111*VLOOKUP(AF111,【参考】数式用4!$EY$3:$GF$106,MATCH(N111,【参考】数式用4!$EY$2:$GF$2,0))),"")</f>
        <v/>
      </c>
      <c r="W111" s="46"/>
      <c r="X111" s="68"/>
      <c r="Y111" s="999" t="str">
        <f>IFERROR(IF(OR('別紙様式3-2（４・５月）'!Z113="ベア加算",'別紙様式3-2（４・５月）'!R113=""),"",W111*VLOOKUP(N111,【参考】数式用!$AD$2:$AH$27,MATCH(O111,【参考】数式用!$K$4:$N$4,0)+1,0)),"")</f>
        <v/>
      </c>
      <c r="Z111" s="1000"/>
      <c r="AA111" s="69"/>
      <c r="AB111" s="70"/>
      <c r="AC111" s="472" t="str">
        <f>IFERROR(IF(AND('別紙様式3-2（４・５月）'!O113="",W111&lt;&gt;"",W111&lt;&gt;"―"),X111,X111*VLOOKUP(AG111,【参考】数式用4!$EY$3:$GF$106,MATCH(N111,【参考】数式用4!$EY$2:$GF$2,0))),"")</f>
        <v/>
      </c>
      <c r="AD111" s="465" t="str">
        <f t="shared" si="2"/>
        <v/>
      </c>
      <c r="AE111" s="467" t="str">
        <f t="shared" si="3"/>
        <v/>
      </c>
      <c r="AF111" s="375" t="str">
        <f>IF(O111="","",'別紙様式3-2（４・５月）'!O113&amp;'別紙様式3-2（４・５月）'!P113&amp;'別紙様式3-2（４・５月）'!Q113&amp;"から"&amp;O111)</f>
        <v/>
      </c>
      <c r="AG111" s="375" t="str">
        <f>IF(OR(W111="",W111="―"),"",'別紙様式3-2（４・５月）'!O113&amp;'別紙様式3-2（４・５月）'!P113&amp;'別紙様式3-2（４・５月）'!Q113&amp;"から"&amp;W111)</f>
        <v/>
      </c>
      <c r="AH111" s="332"/>
      <c r="AI111" s="332"/>
      <c r="AJ111" s="332"/>
      <c r="AK111" s="332"/>
      <c r="AL111" s="332"/>
      <c r="AM111" s="332"/>
      <c r="AN111" s="332"/>
      <c r="AO111" s="332"/>
    </row>
    <row r="112" spans="1:41" customFormat="1" ht="25" customHeight="1">
      <c r="A112" s="376">
        <v>99</v>
      </c>
      <c r="B112" s="913" t="str">
        <f>IF(基本情報入力シート!C151="","",基本情報入力シート!C151)</f>
        <v/>
      </c>
      <c r="C112" s="914"/>
      <c r="D112" s="914"/>
      <c r="E112" s="914"/>
      <c r="F112" s="914"/>
      <c r="G112" s="914"/>
      <c r="H112" s="914"/>
      <c r="I112" s="915"/>
      <c r="J112" s="360" t="str">
        <f>IF(基本情報入力シート!M151="","",基本情報入力シート!M151)</f>
        <v/>
      </c>
      <c r="K112" s="361" t="str">
        <f>IF(基本情報入力シート!R151="","",基本情報入力シート!R151)</f>
        <v/>
      </c>
      <c r="L112" s="361" t="str">
        <f>IF(基本情報入力シート!W151="","",基本情報入力シート!W151)</f>
        <v/>
      </c>
      <c r="M112" s="362" t="str">
        <f>IF(基本情報入力シート!X151="","",基本情報入力シート!X151)</f>
        <v/>
      </c>
      <c r="N112" s="363" t="str">
        <f>IF(基本情報入力シート!Y151="","",基本情報入力シート!Y151)</f>
        <v/>
      </c>
      <c r="O112" s="45"/>
      <c r="P112" s="1029"/>
      <c r="Q112" s="1030"/>
      <c r="R112" s="472" t="str">
        <f>IFERROR(IF(OR('別紙様式3-2（４・５月）'!Z114="ベア加算",'別紙様式3-2（４・５月）'!R114=""),"",P112*VLOOKUP(N112,【参考】数式用!$AD$2:$AH$37,MATCH(O112,【参考】数式用!$K$4:$N$4,0)+1,0)),"")</f>
        <v/>
      </c>
      <c r="S112" s="69"/>
      <c r="T112" s="1031"/>
      <c r="U112" s="1032"/>
      <c r="V112" s="470" t="str">
        <f>IFERROR(IF(AND('別紙様式3-2（４・５月）'!O114="",O112&lt;&gt;""),P112,P112*VLOOKUP(AF112,【参考】数式用4!$EY$3:$GF$106,MATCH(N112,【参考】数式用4!$EY$2:$GF$2,0))),"")</f>
        <v/>
      </c>
      <c r="W112" s="46"/>
      <c r="X112" s="68"/>
      <c r="Y112" s="999" t="str">
        <f>IFERROR(IF(OR('別紙様式3-2（４・５月）'!Z114="ベア加算",'別紙様式3-2（４・５月）'!R114=""),"",W112*VLOOKUP(N112,【参考】数式用!$AD$2:$AH$27,MATCH(O112,【参考】数式用!$K$4:$N$4,0)+1,0)),"")</f>
        <v/>
      </c>
      <c r="Z112" s="1000"/>
      <c r="AA112" s="69"/>
      <c r="AB112" s="70"/>
      <c r="AC112" s="472" t="str">
        <f>IFERROR(IF(AND('別紙様式3-2（４・５月）'!O114="",W112&lt;&gt;"",W112&lt;&gt;"―"),X112,X112*VLOOKUP(AG112,【参考】数式用4!$EY$3:$GF$106,MATCH(N112,【参考】数式用4!$EY$2:$GF$2,0))),"")</f>
        <v/>
      </c>
      <c r="AD112" s="465" t="str">
        <f t="shared" si="2"/>
        <v/>
      </c>
      <c r="AE112" s="467" t="str">
        <f t="shared" si="3"/>
        <v/>
      </c>
      <c r="AF112" s="375" t="str">
        <f>IF(O112="","",'別紙様式3-2（４・５月）'!O114&amp;'別紙様式3-2（４・５月）'!P114&amp;'別紙様式3-2（４・５月）'!Q114&amp;"から"&amp;O112)</f>
        <v/>
      </c>
      <c r="AG112" s="375" t="str">
        <f>IF(OR(W112="",W112="―"),"",'別紙様式3-2（４・５月）'!O114&amp;'別紙様式3-2（４・５月）'!P114&amp;'別紙様式3-2（４・５月）'!Q114&amp;"から"&amp;W112)</f>
        <v/>
      </c>
      <c r="AH112" s="332"/>
      <c r="AI112" s="332"/>
      <c r="AJ112" s="332"/>
      <c r="AK112" s="332"/>
      <c r="AL112" s="332"/>
      <c r="AM112" s="332"/>
      <c r="AN112" s="332"/>
      <c r="AO112" s="332"/>
    </row>
    <row r="113" spans="1:41" customFormat="1" ht="25" customHeight="1">
      <c r="A113" s="376">
        <v>100</v>
      </c>
      <c r="B113" s="913" t="str">
        <f>IF(基本情報入力シート!C152="","",基本情報入力シート!C152)</f>
        <v/>
      </c>
      <c r="C113" s="914"/>
      <c r="D113" s="914"/>
      <c r="E113" s="914"/>
      <c r="F113" s="914"/>
      <c r="G113" s="914"/>
      <c r="H113" s="914"/>
      <c r="I113" s="915"/>
      <c r="J113" s="361" t="str">
        <f>IF(基本情報入力シート!M152="","",基本情報入力シート!M152)</f>
        <v/>
      </c>
      <c r="K113" s="361" t="str">
        <f>IF(基本情報入力シート!R152="","",基本情報入力シート!R152)</f>
        <v/>
      </c>
      <c r="L113" s="361" t="str">
        <f>IF(基本情報入力シート!W152="","",基本情報入力シート!W152)</f>
        <v/>
      </c>
      <c r="M113" s="377" t="str">
        <f>IF(基本情報入力シート!X152="","",基本情報入力シート!X152)</f>
        <v/>
      </c>
      <c r="N113" s="378" t="str">
        <f>IF(基本情報入力シート!Y152="","",基本情報入力シート!Y152)</f>
        <v/>
      </c>
      <c r="O113" s="47"/>
      <c r="P113" s="1029"/>
      <c r="Q113" s="1030"/>
      <c r="R113" s="472" t="str">
        <f>IFERROR(IF(OR('別紙様式3-2（４・５月）'!Z115="ベア加算",'別紙様式3-2（４・５月）'!R115=""),"",P113*VLOOKUP(N113,【参考】数式用!$AD$2:$AH$37,MATCH(O113,【参考】数式用!$K$4:$N$4,0)+1,0)),"")</f>
        <v/>
      </c>
      <c r="S113" s="69"/>
      <c r="T113" s="1031"/>
      <c r="U113" s="1032"/>
      <c r="V113" s="470" t="str">
        <f>IFERROR(IF(AND('別紙様式3-2（４・５月）'!O115="",O113&lt;&gt;""),P113,P113*VLOOKUP(AF113,【参考】数式用4!$EY$3:$GF$106,MATCH(N113,【参考】数式用4!$EY$2:$GF$2,0))),"")</f>
        <v/>
      </c>
      <c r="W113" s="47"/>
      <c r="X113" s="68"/>
      <c r="Y113" s="999" t="str">
        <f>IFERROR(IF(OR('別紙様式3-2（４・５月）'!Z115="ベア加算",'別紙様式3-2（４・５月）'!R115=""),"",W113*VLOOKUP(N113,【参考】数式用!$AD$2:$AH$27,MATCH(O113,【参考】数式用!$K$4:$N$4,0)+1,0)),"")</f>
        <v/>
      </c>
      <c r="Z113" s="1000"/>
      <c r="AA113" s="69"/>
      <c r="AB113" s="70"/>
      <c r="AC113" s="472" t="str">
        <f>IFERROR(IF(AND('別紙様式3-2（４・５月）'!O115="",W113&lt;&gt;"",W113&lt;&gt;"―"),X113,X113*VLOOKUP(AG113,【参考】数式用4!$EY$3:$GF$106,MATCH(N113,【参考】数式用4!$EY$2:$GF$2,0))),"")</f>
        <v/>
      </c>
      <c r="AD113" s="465" t="str">
        <f t="shared" si="2"/>
        <v/>
      </c>
      <c r="AE113" s="467" t="str">
        <f t="shared" si="3"/>
        <v/>
      </c>
      <c r="AF113" s="375" t="str">
        <f>IF(O113="","",'別紙様式3-2（４・５月）'!O115&amp;'別紙様式3-2（４・５月）'!P115&amp;'別紙様式3-2（４・５月）'!Q115&amp;"から"&amp;O113)</f>
        <v/>
      </c>
      <c r="AG113" s="375" t="str">
        <f>IF(OR(W113="",W113="―"),"",'別紙様式3-2（４・５月）'!O115&amp;'別紙様式3-2（４・５月）'!P115&amp;'別紙様式3-2（４・５月）'!Q115&amp;"から"&amp;W113)</f>
        <v/>
      </c>
      <c r="AH113" s="332"/>
      <c r="AI113" s="332"/>
      <c r="AJ113" s="332"/>
      <c r="AK113" s="332"/>
      <c r="AL113" s="332"/>
      <c r="AM113" s="332"/>
      <c r="AN113" s="332"/>
      <c r="AO113" s="332"/>
    </row>
  </sheetData>
  <sheetProtection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58"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zoomScale="80" zoomScaleNormal="80" zoomScaleSheetLayoutView="85" workbookViewId="0">
      <selection activeCell="A37" sqref="A37"/>
    </sheetView>
  </sheetViews>
  <sheetFormatPr baseColWidth="10" defaultColWidth="9" defaultRowHeight="14"/>
  <cols>
    <col min="1" max="1" width="42.83203125" style="7" customWidth="1"/>
    <col min="2" max="28" width="8" style="7" customWidth="1"/>
    <col min="29" max="29" width="9" style="7" customWidth="1"/>
    <col min="30" max="30" width="42.83203125" style="7" customWidth="1"/>
    <col min="31" max="35" width="9" style="7" customWidth="1"/>
    <col min="36" max="36" width="9" style="7"/>
    <col min="37" max="37" width="9" style="7" customWidth="1"/>
    <col min="38" max="38" width="9" style="7"/>
    <col min="39" max="40" width="9" style="7" customWidth="1"/>
    <col min="41" max="41" width="9.1640625" style="7" customWidth="1"/>
    <col min="42" max="42" width="9" style="7" customWidth="1"/>
    <col min="43" max="16384" width="9" style="7"/>
  </cols>
  <sheetData>
    <row r="1" spans="1:38" ht="16" thickBot="1">
      <c r="A1" s="6" t="s">
        <v>89</v>
      </c>
      <c r="B1" s="6"/>
      <c r="C1" s="6"/>
      <c r="D1" s="6"/>
      <c r="E1" s="6"/>
      <c r="AD1" s="31" t="s">
        <v>2001</v>
      </c>
      <c r="AE1"/>
      <c r="AF1"/>
      <c r="AG1"/>
      <c r="AH1"/>
      <c r="AJ1" s="28" t="s">
        <v>1937</v>
      </c>
      <c r="AL1" s="6" t="s">
        <v>1989</v>
      </c>
    </row>
    <row r="2" spans="1:38" ht="24.75" customHeight="1" thickBot="1">
      <c r="A2" s="1083" t="s">
        <v>90</v>
      </c>
      <c r="B2" s="1098" t="s">
        <v>2113</v>
      </c>
      <c r="C2" s="1099"/>
      <c r="D2" s="1099"/>
      <c r="E2" s="1100"/>
      <c r="F2" s="1085" t="s">
        <v>2114</v>
      </c>
      <c r="G2" s="1086"/>
      <c r="H2" s="1086"/>
      <c r="I2" s="1087" t="s">
        <v>2115</v>
      </c>
      <c r="J2" s="1088"/>
      <c r="K2" s="1091" t="s">
        <v>2116</v>
      </c>
      <c r="L2" s="1092"/>
      <c r="M2" s="1092"/>
      <c r="N2" s="1092"/>
      <c r="O2" s="1092"/>
      <c r="P2" s="1092"/>
      <c r="Q2" s="1092"/>
      <c r="R2" s="1092"/>
      <c r="S2" s="1092"/>
      <c r="T2" s="1092"/>
      <c r="U2" s="1092"/>
      <c r="V2" s="1092"/>
      <c r="W2" s="1092"/>
      <c r="X2" s="1092"/>
      <c r="Y2" s="1092"/>
      <c r="Z2" s="1092"/>
      <c r="AA2" s="1092"/>
      <c r="AB2" s="1093"/>
      <c r="AC2" s="8"/>
      <c r="AD2" s="1080" t="s">
        <v>90</v>
      </c>
      <c r="AE2" s="1074" t="s">
        <v>1938</v>
      </c>
      <c r="AF2" s="1075"/>
      <c r="AG2" s="1075"/>
      <c r="AH2" s="1076"/>
      <c r="AI2" s="8"/>
      <c r="AJ2" s="29" t="s">
        <v>1925</v>
      </c>
      <c r="AK2" s="8"/>
      <c r="AL2" s="20" t="s">
        <v>1984</v>
      </c>
    </row>
    <row r="3" spans="1:38" ht="35.25" customHeight="1" thickBot="1">
      <c r="A3" s="1084"/>
      <c r="B3" s="1101" t="s">
        <v>2018</v>
      </c>
      <c r="C3" s="1102"/>
      <c r="D3" s="1102"/>
      <c r="E3" s="1103"/>
      <c r="F3" s="1094" t="s">
        <v>91</v>
      </c>
      <c r="G3" s="1094"/>
      <c r="H3" s="1094"/>
      <c r="I3" s="1089"/>
      <c r="J3" s="1090"/>
      <c r="K3" s="1095" t="s">
        <v>92</v>
      </c>
      <c r="L3" s="1096"/>
      <c r="M3" s="1096"/>
      <c r="N3" s="1096"/>
      <c r="O3" s="1096"/>
      <c r="P3" s="1096"/>
      <c r="Q3" s="1096"/>
      <c r="R3" s="1096"/>
      <c r="S3" s="1096"/>
      <c r="T3" s="1096"/>
      <c r="U3" s="1096"/>
      <c r="V3" s="1096"/>
      <c r="W3" s="1096"/>
      <c r="X3" s="1096"/>
      <c r="Y3" s="1096"/>
      <c r="Z3" s="1096"/>
      <c r="AA3" s="1096"/>
      <c r="AB3" s="1097"/>
      <c r="AC3" s="8"/>
      <c r="AD3" s="1081"/>
      <c r="AE3" s="1077"/>
      <c r="AF3" s="1078"/>
      <c r="AG3" s="1078"/>
      <c r="AH3" s="1079"/>
      <c r="AI3" s="8"/>
      <c r="AJ3" s="30"/>
      <c r="AK3" s="8"/>
      <c r="AL3" s="22" t="s">
        <v>1985</v>
      </c>
    </row>
    <row r="4" spans="1:38" ht="23.25" customHeight="1" thickBot="1">
      <c r="A4" s="1084"/>
      <c r="B4" s="387" t="s">
        <v>93</v>
      </c>
      <c r="C4" s="388" t="s">
        <v>94</v>
      </c>
      <c r="D4" s="388" t="s">
        <v>95</v>
      </c>
      <c r="E4" s="386" t="s">
        <v>2019</v>
      </c>
      <c r="F4" s="389" t="s">
        <v>96</v>
      </c>
      <c r="G4" s="390" t="s">
        <v>97</v>
      </c>
      <c r="H4" s="390" t="s">
        <v>98</v>
      </c>
      <c r="I4" s="391" t="s">
        <v>99</v>
      </c>
      <c r="J4" s="392" t="s">
        <v>100</v>
      </c>
      <c r="K4" s="393" t="s">
        <v>101</v>
      </c>
      <c r="L4" s="394" t="s">
        <v>102</v>
      </c>
      <c r="M4" s="394" t="s">
        <v>103</v>
      </c>
      <c r="N4" s="394" t="s">
        <v>104</v>
      </c>
      <c r="O4" s="394" t="s">
        <v>105</v>
      </c>
      <c r="P4" s="394" t="s">
        <v>106</v>
      </c>
      <c r="Q4" s="394" t="s">
        <v>107</v>
      </c>
      <c r="R4" s="394" t="s">
        <v>108</v>
      </c>
      <c r="S4" s="394" t="s">
        <v>109</v>
      </c>
      <c r="T4" s="394" t="s">
        <v>110</v>
      </c>
      <c r="U4" s="394" t="s">
        <v>111</v>
      </c>
      <c r="V4" s="394" t="s">
        <v>112</v>
      </c>
      <c r="W4" s="394" t="s">
        <v>113</v>
      </c>
      <c r="X4" s="394" t="s">
        <v>114</v>
      </c>
      <c r="Y4" s="394" t="s">
        <v>115</v>
      </c>
      <c r="Z4" s="394" t="s">
        <v>116</v>
      </c>
      <c r="AA4" s="394" t="s">
        <v>117</v>
      </c>
      <c r="AB4" s="395" t="s">
        <v>118</v>
      </c>
      <c r="AC4" s="8"/>
      <c r="AD4" s="1082"/>
      <c r="AE4" s="35" t="s">
        <v>101</v>
      </c>
      <c r="AF4" s="33" t="s">
        <v>102</v>
      </c>
      <c r="AG4" s="33" t="s">
        <v>103</v>
      </c>
      <c r="AH4" s="34" t="s">
        <v>104</v>
      </c>
      <c r="AI4" s="8"/>
      <c r="AJ4" s="8"/>
      <c r="AK4" s="8"/>
      <c r="AL4" s="22" t="s">
        <v>1986</v>
      </c>
    </row>
    <row r="5" spans="1:38" ht="13.5" customHeight="1">
      <c r="A5" s="444" t="s">
        <v>2117</v>
      </c>
      <c r="B5" s="13">
        <v>0.27400000000000002</v>
      </c>
      <c r="C5" s="14">
        <v>0.2</v>
      </c>
      <c r="D5" s="14">
        <v>0.111</v>
      </c>
      <c r="E5" s="12">
        <v>0</v>
      </c>
      <c r="F5" s="11">
        <v>7.0000000000000007E-2</v>
      </c>
      <c r="G5" s="14">
        <v>5.5E-2</v>
      </c>
      <c r="H5" s="15">
        <v>0</v>
      </c>
      <c r="I5" s="13">
        <v>4.4999999999999998E-2</v>
      </c>
      <c r="J5" s="12">
        <v>0</v>
      </c>
      <c r="K5" s="397">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8">
        <v>0.13900000000000001</v>
      </c>
      <c r="AC5" s="8"/>
      <c r="AD5" s="396" t="s">
        <v>2117</v>
      </c>
      <c r="AE5" s="32">
        <v>0.107</v>
      </c>
      <c r="AF5" s="32">
        <v>0.111</v>
      </c>
      <c r="AG5" s="32">
        <v>0.129</v>
      </c>
      <c r="AH5" s="431">
        <v>0.16400000000000001</v>
      </c>
      <c r="AI5" s="8"/>
      <c r="AJ5" s="29" t="s">
        <v>80</v>
      </c>
      <c r="AK5" s="8"/>
      <c r="AL5" s="22" t="s">
        <v>1987</v>
      </c>
    </row>
    <row r="6" spans="1:38" ht="13.5" customHeight="1" thickBot="1">
      <c r="A6" s="444" t="s">
        <v>2118</v>
      </c>
      <c r="B6" s="13">
        <v>0.2</v>
      </c>
      <c r="C6" s="14">
        <v>0.14599999999999999</v>
      </c>
      <c r="D6" s="14">
        <v>8.1000000000000003E-2</v>
      </c>
      <c r="E6" s="12">
        <v>0</v>
      </c>
      <c r="F6" s="11">
        <v>7.0000000000000007E-2</v>
      </c>
      <c r="G6" s="14">
        <v>5.5E-2</v>
      </c>
      <c r="H6" s="15">
        <v>0</v>
      </c>
      <c r="I6" s="13">
        <v>4.4999999999999998E-2</v>
      </c>
      <c r="J6" s="12">
        <v>0</v>
      </c>
      <c r="K6" s="397">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8">
        <v>0.109</v>
      </c>
      <c r="AC6" s="8"/>
      <c r="AD6" s="396" t="s">
        <v>2118</v>
      </c>
      <c r="AE6" s="32">
        <v>0.13100000000000001</v>
      </c>
      <c r="AF6" s="32">
        <v>0.13700000000000001</v>
      </c>
      <c r="AG6" s="32">
        <v>0.16400000000000001</v>
      </c>
      <c r="AH6" s="431">
        <v>0.20499999999999999</v>
      </c>
      <c r="AI6" s="8"/>
      <c r="AJ6" s="30"/>
      <c r="AK6" s="8"/>
      <c r="AL6" s="36" t="s">
        <v>1988</v>
      </c>
    </row>
    <row r="7" spans="1:38">
      <c r="A7" s="444" t="s">
        <v>2119</v>
      </c>
      <c r="B7" s="13">
        <v>0.27400000000000002</v>
      </c>
      <c r="C7" s="14">
        <v>0.2</v>
      </c>
      <c r="D7" s="14">
        <v>0.111</v>
      </c>
      <c r="E7" s="12">
        <v>0</v>
      </c>
      <c r="F7" s="11">
        <v>7.0000000000000007E-2</v>
      </c>
      <c r="G7" s="14">
        <v>5.5E-2</v>
      </c>
      <c r="H7" s="15">
        <v>0</v>
      </c>
      <c r="I7" s="13">
        <v>4.4999999999999998E-2</v>
      </c>
      <c r="J7" s="12">
        <v>0</v>
      </c>
      <c r="K7" s="397">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8">
        <v>0.13900000000000001</v>
      </c>
      <c r="AC7" s="8"/>
      <c r="AD7" s="396" t="s">
        <v>2119</v>
      </c>
      <c r="AE7" s="32">
        <v>0.107</v>
      </c>
      <c r="AF7" s="32">
        <v>0.111</v>
      </c>
      <c r="AG7" s="32">
        <v>0.129</v>
      </c>
      <c r="AH7" s="431">
        <v>0.16400000000000001</v>
      </c>
      <c r="AI7" s="8"/>
      <c r="AJ7" s="8"/>
      <c r="AK7" s="8"/>
    </row>
    <row r="8" spans="1:38" ht="13.5" customHeight="1">
      <c r="A8" s="444" t="s">
        <v>2120</v>
      </c>
      <c r="B8" s="13">
        <v>0.23899999999999999</v>
      </c>
      <c r="C8" s="14">
        <v>0.17499999999999999</v>
      </c>
      <c r="D8" s="14">
        <v>9.7000000000000003E-2</v>
      </c>
      <c r="E8" s="12">
        <v>0</v>
      </c>
      <c r="F8" s="11">
        <v>7.0000000000000007E-2</v>
      </c>
      <c r="G8" s="14">
        <v>5.5E-2</v>
      </c>
      <c r="H8" s="15">
        <v>0</v>
      </c>
      <c r="I8" s="13">
        <v>4.4999999999999998E-2</v>
      </c>
      <c r="J8" s="12">
        <v>0</v>
      </c>
      <c r="K8" s="397">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8">
        <v>0.125</v>
      </c>
      <c r="AC8" s="8"/>
      <c r="AD8" s="396" t="s">
        <v>2120</v>
      </c>
      <c r="AE8" s="32">
        <v>0.11700000000000001</v>
      </c>
      <c r="AF8" s="32">
        <v>0.122</v>
      </c>
      <c r="AG8" s="32">
        <v>0.14399999999999999</v>
      </c>
      <c r="AH8" s="431">
        <v>0.18099999999999999</v>
      </c>
      <c r="AI8" s="8"/>
      <c r="AJ8" s="8"/>
      <c r="AK8" s="8"/>
    </row>
    <row r="9" spans="1:38" ht="13.5" customHeight="1">
      <c r="A9" s="444" t="s">
        <v>2121</v>
      </c>
      <c r="B9" s="13">
        <v>8.8999999999999996E-2</v>
      </c>
      <c r="C9" s="14">
        <v>6.5000000000000002E-2</v>
      </c>
      <c r="D9" s="14">
        <v>3.5999999999999997E-2</v>
      </c>
      <c r="E9" s="12">
        <v>0</v>
      </c>
      <c r="F9" s="11">
        <v>6.0999999999999999E-2</v>
      </c>
      <c r="G9" s="399" t="s">
        <v>2122</v>
      </c>
      <c r="H9" s="15">
        <v>0</v>
      </c>
      <c r="I9" s="13">
        <v>4.4999999999999998E-2</v>
      </c>
      <c r="J9" s="12">
        <v>0</v>
      </c>
      <c r="K9" s="397">
        <v>0.223</v>
      </c>
      <c r="L9" s="399" t="s">
        <v>2122</v>
      </c>
      <c r="M9" s="41">
        <v>0.16200000000000001</v>
      </c>
      <c r="N9" s="41">
        <v>0.13800000000000001</v>
      </c>
      <c r="O9" s="41">
        <v>0.17799999999999999</v>
      </c>
      <c r="P9" s="41">
        <v>0.19899999999999998</v>
      </c>
      <c r="Q9" s="399" t="s">
        <v>2122</v>
      </c>
      <c r="R9" s="399" t="s">
        <v>2122</v>
      </c>
      <c r="S9" s="41">
        <v>0.154</v>
      </c>
      <c r="T9" s="399" t="s">
        <v>2122</v>
      </c>
      <c r="U9" s="41">
        <v>0.17</v>
      </c>
      <c r="V9" s="41">
        <v>0.11699999999999999</v>
      </c>
      <c r="W9" s="399" t="s">
        <v>2122</v>
      </c>
      <c r="X9" s="41">
        <v>0.125</v>
      </c>
      <c r="Y9" s="41">
        <v>9.2999999999999999E-2</v>
      </c>
      <c r="Z9" s="399" t="s">
        <v>2122</v>
      </c>
      <c r="AA9" s="41">
        <v>0.10899999999999999</v>
      </c>
      <c r="AB9" s="398">
        <v>6.4000000000000001E-2</v>
      </c>
      <c r="AC9" s="8"/>
      <c r="AD9" s="396" t="s">
        <v>2121</v>
      </c>
      <c r="AE9" s="32">
        <v>0.20100000000000001</v>
      </c>
      <c r="AF9" s="399" t="s">
        <v>2187</v>
      </c>
      <c r="AG9" s="32">
        <v>0.27700000000000002</v>
      </c>
      <c r="AH9" s="431">
        <v>0.32600000000000001</v>
      </c>
      <c r="AI9" s="8"/>
      <c r="AJ9" s="8"/>
      <c r="AK9" s="8"/>
    </row>
    <row r="10" spans="1:38" ht="13.5" customHeight="1">
      <c r="A10" s="444" t="s">
        <v>2123</v>
      </c>
      <c r="B10" s="13">
        <v>4.3999999999999997E-2</v>
      </c>
      <c r="C10" s="14">
        <v>3.2000000000000001E-2</v>
      </c>
      <c r="D10" s="14">
        <v>1.7999999999999999E-2</v>
      </c>
      <c r="E10" s="12">
        <v>0</v>
      </c>
      <c r="F10" s="11">
        <v>1.4E-2</v>
      </c>
      <c r="G10" s="14">
        <v>1.2999999999999999E-2</v>
      </c>
      <c r="H10" s="15">
        <v>0</v>
      </c>
      <c r="I10" s="13">
        <v>1.0999999999999999E-2</v>
      </c>
      <c r="J10" s="12">
        <v>0</v>
      </c>
      <c r="K10" s="397">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8">
        <v>0.03</v>
      </c>
      <c r="AC10" s="8"/>
      <c r="AD10" s="396" t="s">
        <v>2123</v>
      </c>
      <c r="AE10" s="32">
        <v>0.13500000000000001</v>
      </c>
      <c r="AF10" s="32">
        <v>0.13700000000000001</v>
      </c>
      <c r="AG10" s="32">
        <v>0.16400000000000001</v>
      </c>
      <c r="AH10" s="431">
        <v>0.2</v>
      </c>
      <c r="AI10" s="8"/>
      <c r="AJ10" s="8"/>
      <c r="AK10" s="8"/>
    </row>
    <row r="11" spans="1:38" ht="13.5" customHeight="1">
      <c r="A11" s="444" t="s">
        <v>2124</v>
      </c>
      <c r="B11" s="13">
        <v>8.5999999999999993E-2</v>
      </c>
      <c r="C11" s="14">
        <v>6.3E-2</v>
      </c>
      <c r="D11" s="14">
        <v>3.5000000000000003E-2</v>
      </c>
      <c r="E11" s="12">
        <v>0</v>
      </c>
      <c r="F11" s="11">
        <v>2.1000000000000001E-2</v>
      </c>
      <c r="G11" s="399" t="s">
        <v>2122</v>
      </c>
      <c r="H11" s="15">
        <v>0</v>
      </c>
      <c r="I11" s="13">
        <v>2.8000000000000001E-2</v>
      </c>
      <c r="J11" s="12">
        <v>0</v>
      </c>
      <c r="K11" s="397">
        <v>0.159</v>
      </c>
      <c r="L11" s="399" t="s">
        <v>2122</v>
      </c>
      <c r="M11" s="41">
        <v>0.13799999999999998</v>
      </c>
      <c r="N11" s="41">
        <v>0.11499999999999999</v>
      </c>
      <c r="O11" s="41">
        <v>0.13100000000000001</v>
      </c>
      <c r="P11" s="41">
        <v>0.13600000000000001</v>
      </c>
      <c r="Q11" s="399" t="s">
        <v>2122</v>
      </c>
      <c r="R11" s="399" t="s">
        <v>2122</v>
      </c>
      <c r="S11" s="41">
        <v>0.10800000000000001</v>
      </c>
      <c r="T11" s="399" t="s">
        <v>2122</v>
      </c>
      <c r="U11" s="41">
        <v>0.10800000000000001</v>
      </c>
      <c r="V11" s="41">
        <v>0.10999999999999999</v>
      </c>
      <c r="W11" s="399" t="s">
        <v>2122</v>
      </c>
      <c r="X11" s="41">
        <v>8.0000000000000016E-2</v>
      </c>
      <c r="Y11" s="41">
        <v>8.6999999999999994E-2</v>
      </c>
      <c r="Z11" s="399" t="s">
        <v>2122</v>
      </c>
      <c r="AA11" s="41">
        <v>8.6999999999999994E-2</v>
      </c>
      <c r="AB11" s="398">
        <v>5.9000000000000004E-2</v>
      </c>
      <c r="AC11" s="8"/>
      <c r="AD11" s="396" t="s">
        <v>2124</v>
      </c>
      <c r="AE11" s="32">
        <v>0.17599999999999999</v>
      </c>
      <c r="AF11" s="399" t="s">
        <v>2187</v>
      </c>
      <c r="AG11" s="32">
        <v>0.20200000000000001</v>
      </c>
      <c r="AH11" s="431">
        <v>0.24299999999999999</v>
      </c>
      <c r="AI11" s="8"/>
      <c r="AJ11" s="8"/>
      <c r="AK11" s="8"/>
    </row>
    <row r="12" spans="1:38" ht="13.5" customHeight="1">
      <c r="A12" s="444" t="s">
        <v>2125</v>
      </c>
      <c r="B12" s="13">
        <v>8.5999999999999993E-2</v>
      </c>
      <c r="C12" s="14">
        <v>6.3E-2</v>
      </c>
      <c r="D12" s="14">
        <v>3.5000000000000003E-2</v>
      </c>
      <c r="E12" s="12">
        <v>0</v>
      </c>
      <c r="F12" s="11">
        <v>2.1000000000000001E-2</v>
      </c>
      <c r="G12" s="399" t="s">
        <v>2122</v>
      </c>
      <c r="H12" s="15">
        <v>0</v>
      </c>
      <c r="I12" s="13">
        <v>2.8000000000000001E-2</v>
      </c>
      <c r="J12" s="12">
        <v>0</v>
      </c>
      <c r="K12" s="397">
        <v>0.159</v>
      </c>
      <c r="L12" s="399" t="s">
        <v>2122</v>
      </c>
      <c r="M12" s="41">
        <v>0.13799999999999998</v>
      </c>
      <c r="N12" s="41">
        <v>0.11499999999999999</v>
      </c>
      <c r="O12" s="41">
        <v>0.13100000000000001</v>
      </c>
      <c r="P12" s="41">
        <v>0.13600000000000001</v>
      </c>
      <c r="Q12" s="399" t="s">
        <v>2122</v>
      </c>
      <c r="R12" s="399" t="s">
        <v>2122</v>
      </c>
      <c r="S12" s="41">
        <v>0.10800000000000001</v>
      </c>
      <c r="T12" s="399" t="s">
        <v>2122</v>
      </c>
      <c r="U12" s="41">
        <v>0.10800000000000001</v>
      </c>
      <c r="V12" s="41">
        <v>0.10999999999999999</v>
      </c>
      <c r="W12" s="399" t="s">
        <v>2122</v>
      </c>
      <c r="X12" s="41">
        <v>8.0000000000000016E-2</v>
      </c>
      <c r="Y12" s="41">
        <v>8.6999999999999994E-2</v>
      </c>
      <c r="Z12" s="399" t="s">
        <v>2122</v>
      </c>
      <c r="AA12" s="41">
        <v>8.6999999999999994E-2</v>
      </c>
      <c r="AB12" s="398">
        <v>5.9000000000000004E-2</v>
      </c>
      <c r="AC12" s="8"/>
      <c r="AD12" s="396" t="s">
        <v>2125</v>
      </c>
      <c r="AE12" s="32">
        <v>0.17599999999999999</v>
      </c>
      <c r="AF12" s="399" t="s">
        <v>2187</v>
      </c>
      <c r="AG12" s="32">
        <v>0.20200000000000001</v>
      </c>
      <c r="AH12" s="431">
        <v>0.24299999999999999</v>
      </c>
      <c r="AI12" s="8"/>
      <c r="AJ12" s="8"/>
      <c r="AK12" s="8"/>
    </row>
    <row r="13" spans="1:38" ht="13.5" customHeight="1">
      <c r="A13" s="444" t="s">
        <v>2126</v>
      </c>
      <c r="B13" s="13">
        <v>6.4000000000000001E-2</v>
      </c>
      <c r="C13" s="14">
        <v>4.7E-2</v>
      </c>
      <c r="D13" s="14">
        <v>2.5999999999999999E-2</v>
      </c>
      <c r="E13" s="12">
        <v>0</v>
      </c>
      <c r="F13" s="11">
        <v>2.1000000000000001E-2</v>
      </c>
      <c r="G13" s="14">
        <v>1.9E-2</v>
      </c>
      <c r="H13" s="15">
        <v>0</v>
      </c>
      <c r="I13" s="13">
        <v>2.8000000000000001E-2</v>
      </c>
      <c r="J13" s="12">
        <v>0</v>
      </c>
      <c r="K13" s="397">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8">
        <v>0.05</v>
      </c>
      <c r="AC13" s="8"/>
      <c r="AD13" s="396" t="s">
        <v>2126</v>
      </c>
      <c r="AE13" s="32">
        <v>0.20399999999999999</v>
      </c>
      <c r="AF13" s="32">
        <v>0.20699999999999999</v>
      </c>
      <c r="AG13" s="32">
        <v>0.24099999999999999</v>
      </c>
      <c r="AH13" s="431">
        <v>0.28199999999999997</v>
      </c>
      <c r="AI13" s="8"/>
      <c r="AJ13" s="8"/>
      <c r="AK13" s="8"/>
    </row>
    <row r="14" spans="1:38" ht="13.5" customHeight="1">
      <c r="A14" s="444" t="s">
        <v>2127</v>
      </c>
      <c r="B14" s="13">
        <v>6.7000000000000004E-2</v>
      </c>
      <c r="C14" s="14">
        <v>4.9000000000000002E-2</v>
      </c>
      <c r="D14" s="14">
        <v>2.7E-2</v>
      </c>
      <c r="E14" s="12">
        <v>0</v>
      </c>
      <c r="F14" s="11">
        <v>0.04</v>
      </c>
      <c r="G14" s="14">
        <v>3.5999999999999997E-2</v>
      </c>
      <c r="H14" s="15">
        <v>0</v>
      </c>
      <c r="I14" s="13">
        <v>1.7999999999999999E-2</v>
      </c>
      <c r="J14" s="12">
        <v>0</v>
      </c>
      <c r="K14" s="397">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8">
        <v>0.04</v>
      </c>
      <c r="AC14" s="8"/>
      <c r="AD14" s="396" t="s">
        <v>2127</v>
      </c>
      <c r="AE14" s="32">
        <v>0.13</v>
      </c>
      <c r="AF14" s="32">
        <v>0.13400000000000001</v>
      </c>
      <c r="AG14" s="32">
        <v>0.183</v>
      </c>
      <c r="AH14" s="431">
        <v>0.22500000000000001</v>
      </c>
      <c r="AI14" s="8"/>
      <c r="AJ14" s="8"/>
      <c r="AK14" s="8"/>
    </row>
    <row r="15" spans="1:38" ht="13.5" customHeight="1">
      <c r="A15" s="444" t="s">
        <v>2128</v>
      </c>
      <c r="B15" s="13">
        <v>6.7000000000000004E-2</v>
      </c>
      <c r="C15" s="14">
        <v>4.9000000000000002E-2</v>
      </c>
      <c r="D15" s="14">
        <v>2.7E-2</v>
      </c>
      <c r="E15" s="12">
        <v>0</v>
      </c>
      <c r="F15" s="11">
        <v>0.04</v>
      </c>
      <c r="G15" s="14">
        <v>3.5999999999999997E-2</v>
      </c>
      <c r="H15" s="15">
        <v>0</v>
      </c>
      <c r="I15" s="13">
        <v>1.7999999999999999E-2</v>
      </c>
      <c r="J15" s="12">
        <v>0</v>
      </c>
      <c r="K15" s="397">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8">
        <v>0.04</v>
      </c>
      <c r="AC15" s="8"/>
      <c r="AD15" s="396" t="s">
        <v>2128</v>
      </c>
      <c r="AE15" s="32">
        <v>0.13</v>
      </c>
      <c r="AF15" s="32">
        <v>0.13400000000000001</v>
      </c>
      <c r="AG15" s="32">
        <v>0.183</v>
      </c>
      <c r="AH15" s="431">
        <v>0.22500000000000001</v>
      </c>
      <c r="AI15" s="8"/>
      <c r="AJ15" s="8"/>
      <c r="AK15" s="8"/>
    </row>
    <row r="16" spans="1:38" ht="13.5" customHeight="1">
      <c r="A16" s="444" t="s">
        <v>2129</v>
      </c>
      <c r="B16" s="13">
        <v>6.4000000000000001E-2</v>
      </c>
      <c r="C16" s="14">
        <v>4.7E-2</v>
      </c>
      <c r="D16" s="14">
        <v>2.5999999999999999E-2</v>
      </c>
      <c r="E16" s="12">
        <v>0</v>
      </c>
      <c r="F16" s="11">
        <v>1.7000000000000001E-2</v>
      </c>
      <c r="G16" s="14">
        <v>1.4999999999999999E-2</v>
      </c>
      <c r="H16" s="15">
        <v>0</v>
      </c>
      <c r="I16" s="13">
        <v>1.2999999999999999E-2</v>
      </c>
      <c r="J16" s="12">
        <v>0</v>
      </c>
      <c r="K16" s="397">
        <v>0.10299999999999999</v>
      </c>
      <c r="L16" s="41">
        <v>0.10099999999999999</v>
      </c>
      <c r="M16" s="41">
        <v>8.5999999999999993E-2</v>
      </c>
      <c r="N16" s="41">
        <v>6.8999999999999992E-2</v>
      </c>
      <c r="O16" s="399" t="s">
        <v>2122</v>
      </c>
      <c r="P16" s="399" t="s">
        <v>2122</v>
      </c>
      <c r="Q16" s="399" t="s">
        <v>2122</v>
      </c>
      <c r="R16" s="399" t="s">
        <v>2122</v>
      </c>
      <c r="S16" s="399" t="s">
        <v>2122</v>
      </c>
      <c r="T16" s="399" t="s">
        <v>2122</v>
      </c>
      <c r="U16" s="399" t="s">
        <v>2122</v>
      </c>
      <c r="V16" s="399" t="s">
        <v>2122</v>
      </c>
      <c r="W16" s="399" t="s">
        <v>2122</v>
      </c>
      <c r="X16" s="399" t="s">
        <v>2122</v>
      </c>
      <c r="Y16" s="399" t="s">
        <v>2122</v>
      </c>
      <c r="Z16" s="399" t="s">
        <v>2122</v>
      </c>
      <c r="AA16" s="399" t="s">
        <v>2122</v>
      </c>
      <c r="AB16" s="400" t="s">
        <v>2122</v>
      </c>
      <c r="AC16" s="8"/>
      <c r="AD16" s="396" t="s">
        <v>2129</v>
      </c>
      <c r="AE16" s="32">
        <v>0.126</v>
      </c>
      <c r="AF16" s="32">
        <v>0.128</v>
      </c>
      <c r="AG16" s="32">
        <v>0.151</v>
      </c>
      <c r="AH16" s="431">
        <v>0.188</v>
      </c>
      <c r="AI16" s="8"/>
      <c r="AJ16" s="8"/>
      <c r="AK16" s="8"/>
    </row>
    <row r="17" spans="1:40" ht="13.5" customHeight="1">
      <c r="A17" s="444" t="s">
        <v>2130</v>
      </c>
      <c r="B17" s="13">
        <v>6.4000000000000001E-2</v>
      </c>
      <c r="C17" s="14">
        <v>4.7E-2</v>
      </c>
      <c r="D17" s="14">
        <v>2.5999999999999999E-2</v>
      </c>
      <c r="E17" s="12">
        <v>0</v>
      </c>
      <c r="F17" s="11">
        <v>1.7000000000000001E-2</v>
      </c>
      <c r="G17" s="14">
        <v>1.4999999999999999E-2</v>
      </c>
      <c r="H17" s="15">
        <v>0</v>
      </c>
      <c r="I17" s="13">
        <v>1.2999999999999999E-2</v>
      </c>
      <c r="J17" s="12">
        <v>0</v>
      </c>
      <c r="K17" s="397">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8">
        <v>3.4999999999999996E-2</v>
      </c>
      <c r="AC17" s="8"/>
      <c r="AD17" s="396" t="s">
        <v>2130</v>
      </c>
      <c r="AE17" s="32">
        <v>0.126</v>
      </c>
      <c r="AF17" s="32">
        <v>0.128</v>
      </c>
      <c r="AG17" s="32">
        <v>0.151</v>
      </c>
      <c r="AH17" s="431">
        <v>0.188</v>
      </c>
      <c r="AI17" s="8"/>
      <c r="AJ17" s="8"/>
      <c r="AK17" s="8"/>
    </row>
    <row r="18" spans="1:40" ht="13.5" customHeight="1">
      <c r="A18" s="444" t="s">
        <v>2131</v>
      </c>
      <c r="B18" s="13">
        <v>5.7000000000000002E-2</v>
      </c>
      <c r="C18" s="14">
        <v>4.1000000000000002E-2</v>
      </c>
      <c r="D18" s="14">
        <v>2.3E-2</v>
      </c>
      <c r="E18" s="12">
        <v>0</v>
      </c>
      <c r="F18" s="11">
        <v>1.7000000000000001E-2</v>
      </c>
      <c r="G18" s="14">
        <v>1.4999999999999999E-2</v>
      </c>
      <c r="H18" s="15">
        <v>0</v>
      </c>
      <c r="I18" s="13">
        <v>1.2999999999999999E-2</v>
      </c>
      <c r="J18" s="12">
        <v>0</v>
      </c>
      <c r="K18" s="397">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8">
        <v>3.2000000000000001E-2</v>
      </c>
      <c r="AC18" s="8"/>
      <c r="AD18" s="396" t="s">
        <v>2131</v>
      </c>
      <c r="AE18" s="32">
        <v>0.13500000000000001</v>
      </c>
      <c r="AF18" s="32">
        <v>0.13800000000000001</v>
      </c>
      <c r="AG18" s="32">
        <v>0.16400000000000001</v>
      </c>
      <c r="AH18" s="431">
        <v>0.20599999999999999</v>
      </c>
      <c r="AI18" s="8"/>
      <c r="AJ18" s="8"/>
      <c r="AK18" s="8"/>
    </row>
    <row r="19" spans="1:40" ht="13.5" customHeight="1">
      <c r="A19" s="444" t="s">
        <v>2132</v>
      </c>
      <c r="B19" s="13">
        <v>5.3999999999999999E-2</v>
      </c>
      <c r="C19" s="14">
        <v>0.04</v>
      </c>
      <c r="D19" s="14">
        <v>2.1999999999999999E-2</v>
      </c>
      <c r="E19" s="12">
        <v>0</v>
      </c>
      <c r="F19" s="11">
        <v>1.7000000000000001E-2</v>
      </c>
      <c r="G19" s="14">
        <v>1.4999999999999999E-2</v>
      </c>
      <c r="H19" s="15">
        <v>0</v>
      </c>
      <c r="I19" s="13">
        <v>1.2999999999999999E-2</v>
      </c>
      <c r="J19" s="12">
        <v>0</v>
      </c>
      <c r="K19" s="397">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8">
        <v>3.1E-2</v>
      </c>
      <c r="AC19" s="8"/>
      <c r="AD19" s="396" t="s">
        <v>2132</v>
      </c>
      <c r="AE19" s="32">
        <v>0.13900000000000001</v>
      </c>
      <c r="AF19" s="32">
        <v>0.14199999999999999</v>
      </c>
      <c r="AG19" s="32">
        <v>0.17100000000000001</v>
      </c>
      <c r="AH19" s="431">
        <v>0.20899999999999999</v>
      </c>
      <c r="AI19" s="8"/>
      <c r="AJ19" s="8"/>
      <c r="AK19" s="8"/>
    </row>
    <row r="20" spans="1:40" ht="13.5" customHeight="1">
      <c r="A20" s="444" t="s">
        <v>2133</v>
      </c>
      <c r="B20" s="13">
        <v>6.4000000000000001E-2</v>
      </c>
      <c r="C20" s="14">
        <v>4.7E-2</v>
      </c>
      <c r="D20" s="14">
        <v>2.5999999999999999E-2</v>
      </c>
      <c r="E20" s="12">
        <v>0</v>
      </c>
      <c r="F20" s="11">
        <v>1.7000000000000001E-2</v>
      </c>
      <c r="G20" s="399" t="s">
        <v>2122</v>
      </c>
      <c r="H20" s="15">
        <v>0</v>
      </c>
      <c r="I20" s="13">
        <v>1.2999999999999999E-2</v>
      </c>
      <c r="J20" s="12">
        <v>0</v>
      </c>
      <c r="K20" s="397">
        <v>0.10299999999999999</v>
      </c>
      <c r="L20" s="399" t="s">
        <v>2122</v>
      </c>
      <c r="M20" s="41">
        <v>8.5999999999999993E-2</v>
      </c>
      <c r="N20" s="41">
        <v>6.8999999999999992E-2</v>
      </c>
      <c r="O20" s="41">
        <v>0.09</v>
      </c>
      <c r="P20" s="41">
        <v>8.5999999999999993E-2</v>
      </c>
      <c r="Q20" s="399" t="s">
        <v>2122</v>
      </c>
      <c r="R20" s="399" t="s">
        <v>2122</v>
      </c>
      <c r="S20" s="41">
        <v>7.2999999999999995E-2</v>
      </c>
      <c r="T20" s="399" t="s">
        <v>2122</v>
      </c>
      <c r="U20" s="41">
        <v>6.4999999999999988E-2</v>
      </c>
      <c r="V20" s="41">
        <v>7.2999999999999995E-2</v>
      </c>
      <c r="W20" s="399" t="s">
        <v>2122</v>
      </c>
      <c r="X20" s="41">
        <v>5.1999999999999998E-2</v>
      </c>
      <c r="Y20" s="41">
        <v>5.6000000000000001E-2</v>
      </c>
      <c r="Z20" s="399" t="s">
        <v>2122</v>
      </c>
      <c r="AA20" s="41">
        <v>4.8000000000000001E-2</v>
      </c>
      <c r="AB20" s="398">
        <v>3.4999999999999996E-2</v>
      </c>
      <c r="AC20" s="8"/>
      <c r="AD20" s="396" t="s">
        <v>2133</v>
      </c>
      <c r="AE20" s="32">
        <v>0.126</v>
      </c>
      <c r="AF20" s="399" t="s">
        <v>2187</v>
      </c>
      <c r="AG20" s="32">
        <v>0.151</v>
      </c>
      <c r="AH20" s="431">
        <v>0.188</v>
      </c>
      <c r="AI20" s="8"/>
      <c r="AJ20" s="8"/>
      <c r="AK20" s="8"/>
    </row>
    <row r="21" spans="1:40" ht="13.5" customHeight="1">
      <c r="A21" s="444" t="s">
        <v>2134</v>
      </c>
      <c r="B21" s="13">
        <v>6.4000000000000001E-2</v>
      </c>
      <c r="C21" s="14">
        <v>4.7E-2</v>
      </c>
      <c r="D21" s="14">
        <v>2.5999999999999999E-2</v>
      </c>
      <c r="E21" s="12">
        <v>0</v>
      </c>
      <c r="F21" s="11">
        <v>1.7000000000000001E-2</v>
      </c>
      <c r="G21" s="14">
        <v>1.4999999999999999E-2</v>
      </c>
      <c r="H21" s="15">
        <v>0</v>
      </c>
      <c r="I21" s="13">
        <v>1.2999999999999999E-2</v>
      </c>
      <c r="J21" s="12">
        <v>0</v>
      </c>
      <c r="K21" s="397">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8">
        <v>3.4999999999999996E-2</v>
      </c>
      <c r="AC21" s="8"/>
      <c r="AD21" s="396" t="s">
        <v>2134</v>
      </c>
      <c r="AE21" s="32">
        <v>0.126</v>
      </c>
      <c r="AF21" s="32">
        <v>0.128</v>
      </c>
      <c r="AG21" s="32">
        <v>0.151</v>
      </c>
      <c r="AH21" s="431">
        <v>0.188</v>
      </c>
      <c r="AI21" s="8"/>
      <c r="AJ21" s="8"/>
      <c r="AK21" s="8"/>
    </row>
    <row r="22" spans="1:40" ht="13.5" customHeight="1">
      <c r="A22" s="444" t="s">
        <v>2135</v>
      </c>
      <c r="B22" s="13">
        <v>8.5999999999999993E-2</v>
      </c>
      <c r="C22" s="14">
        <v>6.3E-2</v>
      </c>
      <c r="D22" s="14">
        <v>3.5000000000000003E-2</v>
      </c>
      <c r="E22" s="12">
        <v>0</v>
      </c>
      <c r="F22" s="11">
        <v>1.9E-2</v>
      </c>
      <c r="G22" s="14">
        <v>1.6E-2</v>
      </c>
      <c r="H22" s="15">
        <v>0</v>
      </c>
      <c r="I22" s="13">
        <v>2.5999999999999999E-2</v>
      </c>
      <c r="J22" s="12">
        <v>0</v>
      </c>
      <c r="K22" s="397">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8">
        <v>5.1000000000000004E-2</v>
      </c>
      <c r="AC22" s="8"/>
      <c r="AD22" s="396" t="s">
        <v>2135</v>
      </c>
      <c r="AE22" s="32">
        <v>0.17599999999999999</v>
      </c>
      <c r="AF22" s="32">
        <v>0.18</v>
      </c>
      <c r="AG22" s="32">
        <v>0.20300000000000001</v>
      </c>
      <c r="AH22" s="431">
        <v>0.247</v>
      </c>
      <c r="AI22" s="8"/>
      <c r="AJ22" s="8"/>
      <c r="AK22" s="8"/>
    </row>
    <row r="23" spans="1:40" ht="13.5" customHeight="1">
      <c r="A23" s="444" t="s">
        <v>2136</v>
      </c>
      <c r="B23" s="13">
        <v>8.5999999999999993E-2</v>
      </c>
      <c r="C23" s="14">
        <v>6.3E-2</v>
      </c>
      <c r="D23" s="14">
        <v>3.5000000000000003E-2</v>
      </c>
      <c r="E23" s="12">
        <v>0</v>
      </c>
      <c r="F23" s="11">
        <v>1.9E-2</v>
      </c>
      <c r="G23" s="14">
        <v>1.6E-2</v>
      </c>
      <c r="H23" s="15">
        <v>0</v>
      </c>
      <c r="I23" s="13">
        <v>2.5999999999999999E-2</v>
      </c>
      <c r="J23" s="12">
        <v>0</v>
      </c>
      <c r="K23" s="397">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8">
        <v>5.1000000000000004E-2</v>
      </c>
      <c r="AC23" s="8"/>
      <c r="AD23" s="396" t="s">
        <v>2136</v>
      </c>
      <c r="AE23" s="32">
        <v>0.17599999999999999</v>
      </c>
      <c r="AF23" s="32">
        <v>0.18</v>
      </c>
      <c r="AG23" s="32">
        <v>0.20300000000000001</v>
      </c>
      <c r="AH23" s="431">
        <v>0.247</v>
      </c>
      <c r="AI23" s="8"/>
      <c r="AJ23" s="8"/>
      <c r="AK23" s="8"/>
    </row>
    <row r="24" spans="1:40">
      <c r="A24" s="444" t="s">
        <v>2137</v>
      </c>
      <c r="B24" s="13">
        <v>0.15</v>
      </c>
      <c r="C24" s="14">
        <v>0.11</v>
      </c>
      <c r="D24" s="14">
        <v>6.0999999999999999E-2</v>
      </c>
      <c r="E24" s="12">
        <v>0</v>
      </c>
      <c r="F24" s="11">
        <v>1.9E-2</v>
      </c>
      <c r="G24" s="14">
        <v>1.6E-2</v>
      </c>
      <c r="H24" s="15">
        <v>0</v>
      </c>
      <c r="I24" s="13">
        <v>2.5999999999999999E-2</v>
      </c>
      <c r="J24" s="12">
        <v>0</v>
      </c>
      <c r="K24" s="397">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8">
        <v>7.6999999999999999E-2</v>
      </c>
      <c r="AC24" s="8"/>
      <c r="AD24" s="396" t="s">
        <v>2137</v>
      </c>
      <c r="AE24" s="32">
        <v>0.123</v>
      </c>
      <c r="AF24" s="32">
        <v>0.125</v>
      </c>
      <c r="AG24" s="32">
        <v>0.13500000000000001</v>
      </c>
      <c r="AH24" s="431">
        <v>0.17100000000000001</v>
      </c>
      <c r="AI24" s="8"/>
      <c r="AJ24" s="8"/>
      <c r="AK24" s="8"/>
    </row>
    <row r="25" spans="1:40">
      <c r="A25" s="444" t="s">
        <v>2138</v>
      </c>
      <c r="B25" s="13">
        <v>8.1000000000000003E-2</v>
      </c>
      <c r="C25" s="14">
        <v>5.8999999999999997E-2</v>
      </c>
      <c r="D25" s="14">
        <v>3.3000000000000002E-2</v>
      </c>
      <c r="E25" s="12">
        <v>0</v>
      </c>
      <c r="F25" s="11">
        <v>1.2999999999999999E-2</v>
      </c>
      <c r="G25" s="14">
        <v>0.01</v>
      </c>
      <c r="H25" s="15">
        <v>0</v>
      </c>
      <c r="I25" s="13">
        <v>0.02</v>
      </c>
      <c r="J25" s="12">
        <v>0</v>
      </c>
      <c r="K25" s="397">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8">
        <v>0.05</v>
      </c>
      <c r="AC25" s="8"/>
      <c r="AD25" s="396" t="s">
        <v>2138</v>
      </c>
      <c r="AE25" s="32">
        <v>0.152</v>
      </c>
      <c r="AF25" s="32">
        <v>0.156</v>
      </c>
      <c r="AG25" s="32">
        <v>0.16900000000000001</v>
      </c>
      <c r="AH25" s="431">
        <v>0.20799999999999999</v>
      </c>
      <c r="AI25" s="8"/>
      <c r="AJ25" s="8"/>
      <c r="AK25" s="8"/>
    </row>
    <row r="26" spans="1:40">
      <c r="A26" s="444" t="s">
        <v>2139</v>
      </c>
      <c r="B26" s="13">
        <v>0.126</v>
      </c>
      <c r="C26" s="14">
        <v>9.1999999999999998E-2</v>
      </c>
      <c r="D26" s="14">
        <v>5.0999999999999997E-2</v>
      </c>
      <c r="E26" s="12">
        <v>0</v>
      </c>
      <c r="F26" s="11">
        <v>1.2999999999999999E-2</v>
      </c>
      <c r="G26" s="14">
        <v>0.01</v>
      </c>
      <c r="H26" s="15">
        <v>0</v>
      </c>
      <c r="I26" s="13">
        <v>0.02</v>
      </c>
      <c r="J26" s="12">
        <v>0</v>
      </c>
      <c r="K26" s="397">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8">
        <v>6.8000000000000005E-2</v>
      </c>
      <c r="AC26" s="8"/>
      <c r="AD26" s="396" t="s">
        <v>2139</v>
      </c>
      <c r="AE26" s="32">
        <v>0.113</v>
      </c>
      <c r="AF26" s="32">
        <v>0.115</v>
      </c>
      <c r="AG26" s="32">
        <v>0.122</v>
      </c>
      <c r="AH26" s="431">
        <v>0.155</v>
      </c>
      <c r="AI26" s="8"/>
      <c r="AJ26" s="8"/>
      <c r="AK26" s="8"/>
    </row>
    <row r="27" spans="1:40">
      <c r="A27" s="444" t="s">
        <v>2140</v>
      </c>
      <c r="B27" s="13">
        <v>8.4000000000000005E-2</v>
      </c>
      <c r="C27" s="14">
        <v>6.0999999999999999E-2</v>
      </c>
      <c r="D27" s="14">
        <v>3.4000000000000002E-2</v>
      </c>
      <c r="E27" s="12">
        <v>0</v>
      </c>
      <c r="F27" s="11">
        <v>1.2999999999999999E-2</v>
      </c>
      <c r="G27" s="14">
        <v>0.01</v>
      </c>
      <c r="H27" s="15">
        <v>0</v>
      </c>
      <c r="I27" s="13">
        <v>0.02</v>
      </c>
      <c r="J27" s="12">
        <v>0</v>
      </c>
      <c r="K27" s="397">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8">
        <v>5.1000000000000004E-2</v>
      </c>
      <c r="AC27" s="8"/>
      <c r="AD27" s="396" t="s">
        <v>2140</v>
      </c>
      <c r="AE27" s="32">
        <v>0.14899999999999999</v>
      </c>
      <c r="AF27" s="32">
        <v>0.152</v>
      </c>
      <c r="AG27" s="32">
        <v>0.16500000000000001</v>
      </c>
      <c r="AH27" s="431">
        <v>0.20399999999999999</v>
      </c>
      <c r="AI27" s="8"/>
      <c r="AJ27" s="8"/>
      <c r="AK27" s="8"/>
    </row>
    <row r="28" spans="1:40" ht="15">
      <c r="A28" s="444" t="s">
        <v>2141</v>
      </c>
      <c r="B28" s="401">
        <v>8.1000000000000003E-2</v>
      </c>
      <c r="C28" s="402">
        <v>5.8999999999999997E-2</v>
      </c>
      <c r="D28" s="402">
        <v>3.3000000000000002E-2</v>
      </c>
      <c r="E28" s="12">
        <v>0</v>
      </c>
      <c r="F28" s="403">
        <v>1.0999999999999999E-2</v>
      </c>
      <c r="G28" s="399" t="s">
        <v>2122</v>
      </c>
      <c r="H28" s="15">
        <v>0</v>
      </c>
      <c r="I28" s="401">
        <v>0.02</v>
      </c>
      <c r="J28" s="12">
        <v>0</v>
      </c>
      <c r="K28" s="404">
        <v>0.129</v>
      </c>
      <c r="L28" s="399" t="s">
        <v>2122</v>
      </c>
      <c r="M28" s="405">
        <v>0.11800000000000001</v>
      </c>
      <c r="N28" s="405">
        <v>9.6000000000000002E-2</v>
      </c>
      <c r="O28" s="405">
        <v>0.109</v>
      </c>
      <c r="P28" s="405">
        <v>0.107</v>
      </c>
      <c r="Q28" s="399" t="s">
        <v>2122</v>
      </c>
      <c r="R28" s="399" t="s">
        <v>2122</v>
      </c>
      <c r="S28" s="405">
        <v>8.6999999999999994E-2</v>
      </c>
      <c r="T28" s="399" t="s">
        <v>2122</v>
      </c>
      <c r="U28" s="405">
        <v>8.1000000000000003E-2</v>
      </c>
      <c r="V28" s="405">
        <v>9.8000000000000004E-2</v>
      </c>
      <c r="W28" s="399" t="s">
        <v>2122</v>
      </c>
      <c r="X28" s="405">
        <v>6.0999999999999999E-2</v>
      </c>
      <c r="Y28" s="405">
        <v>7.5999999999999998E-2</v>
      </c>
      <c r="Z28" s="399" t="s">
        <v>2122</v>
      </c>
      <c r="AA28" s="405">
        <v>7.0000000000000007E-2</v>
      </c>
      <c r="AB28" s="406">
        <v>0.05</v>
      </c>
      <c r="AC28" s="8"/>
      <c r="AD28" s="396" t="s">
        <v>2141</v>
      </c>
      <c r="AE28" s="32">
        <v>0.155</v>
      </c>
      <c r="AF28" s="399" t="s">
        <v>2187</v>
      </c>
      <c r="AG28" s="32">
        <v>0.16900000000000001</v>
      </c>
      <c r="AH28" s="431">
        <v>0.20799999999999999</v>
      </c>
      <c r="AI28" s="8"/>
      <c r="AJ28" s="8"/>
      <c r="AK28" s="8"/>
    </row>
    <row r="29" spans="1:40" ht="15">
      <c r="A29" s="444" t="s">
        <v>2142</v>
      </c>
      <c r="B29" s="401">
        <v>8.1000000000000003E-2</v>
      </c>
      <c r="C29" s="402">
        <v>5.8999999999999997E-2</v>
      </c>
      <c r="D29" s="402">
        <v>3.3000000000000002E-2</v>
      </c>
      <c r="E29" s="12">
        <v>0</v>
      </c>
      <c r="F29" s="403">
        <v>1.0999999999999999E-2</v>
      </c>
      <c r="G29" s="399" t="s">
        <v>2122</v>
      </c>
      <c r="H29" s="15">
        <v>0</v>
      </c>
      <c r="I29" s="401">
        <v>0.02</v>
      </c>
      <c r="J29" s="12">
        <v>0</v>
      </c>
      <c r="K29" s="404">
        <v>0.129</v>
      </c>
      <c r="L29" s="399" t="s">
        <v>2122</v>
      </c>
      <c r="M29" s="405">
        <v>0.11800000000000001</v>
      </c>
      <c r="N29" s="405">
        <v>9.6000000000000002E-2</v>
      </c>
      <c r="O29" s="405">
        <v>0.109</v>
      </c>
      <c r="P29" s="405">
        <v>0.107</v>
      </c>
      <c r="Q29" s="399" t="s">
        <v>2122</v>
      </c>
      <c r="R29" s="399" t="s">
        <v>2122</v>
      </c>
      <c r="S29" s="405">
        <v>8.6999999999999994E-2</v>
      </c>
      <c r="T29" s="399" t="s">
        <v>2122</v>
      </c>
      <c r="U29" s="405">
        <v>8.1000000000000003E-2</v>
      </c>
      <c r="V29" s="405">
        <v>9.8000000000000004E-2</v>
      </c>
      <c r="W29" s="399" t="s">
        <v>2122</v>
      </c>
      <c r="X29" s="405">
        <v>6.0999999999999999E-2</v>
      </c>
      <c r="Y29" s="405">
        <v>7.5999999999999998E-2</v>
      </c>
      <c r="Z29" s="399" t="s">
        <v>2122</v>
      </c>
      <c r="AA29" s="405">
        <v>7.0000000000000007E-2</v>
      </c>
      <c r="AB29" s="406">
        <v>0.05</v>
      </c>
      <c r="AC29" s="8"/>
      <c r="AD29" s="396" t="s">
        <v>2142</v>
      </c>
      <c r="AE29" s="32">
        <v>0.155</v>
      </c>
      <c r="AF29" s="399" t="s">
        <v>2187</v>
      </c>
      <c r="AG29" s="32">
        <v>0.16900000000000001</v>
      </c>
      <c r="AH29" s="431">
        <v>0.20799999999999999</v>
      </c>
      <c r="AI29" s="8"/>
      <c r="AJ29" s="8"/>
      <c r="AK29" s="8"/>
      <c r="AM29" s="8"/>
      <c r="AN29" s="8"/>
    </row>
    <row r="30" spans="1:40">
      <c r="A30" s="444" t="s">
        <v>2143</v>
      </c>
      <c r="B30" s="401">
        <v>9.9000000000000005E-2</v>
      </c>
      <c r="C30" s="402">
        <v>7.1999999999999995E-2</v>
      </c>
      <c r="D30" s="402">
        <v>0.04</v>
      </c>
      <c r="E30" s="12">
        <v>0</v>
      </c>
      <c r="F30" s="403">
        <v>4.2999999999999997E-2</v>
      </c>
      <c r="G30" s="402">
        <v>3.9E-2</v>
      </c>
      <c r="H30" s="15">
        <v>0</v>
      </c>
      <c r="I30" s="401">
        <v>3.7999999999999999E-2</v>
      </c>
      <c r="J30" s="12">
        <v>0</v>
      </c>
      <c r="K30" s="404">
        <v>0.21100000000000002</v>
      </c>
      <c r="L30" s="405">
        <v>0.20700000000000002</v>
      </c>
      <c r="M30" s="405">
        <v>0.16800000000000001</v>
      </c>
      <c r="N30" s="405">
        <v>0.14099999999999999</v>
      </c>
      <c r="O30" s="405">
        <v>0.17300000000000001</v>
      </c>
      <c r="P30" s="405">
        <v>0.184</v>
      </c>
      <c r="Q30" s="405">
        <v>0.16900000000000001</v>
      </c>
      <c r="R30" s="405">
        <v>0.18</v>
      </c>
      <c r="S30" s="405">
        <v>0.14599999999999999</v>
      </c>
      <c r="T30" s="405">
        <v>0.14199999999999999</v>
      </c>
      <c r="U30" s="405">
        <v>0.152</v>
      </c>
      <c r="V30" s="405">
        <v>0.13</v>
      </c>
      <c r="W30" s="405">
        <v>0.14799999999999999</v>
      </c>
      <c r="X30" s="405">
        <v>0.11399999999999999</v>
      </c>
      <c r="Y30" s="405">
        <v>0.10299999999999999</v>
      </c>
      <c r="Z30" s="405">
        <v>0.11</v>
      </c>
      <c r="AA30" s="405">
        <v>0.109</v>
      </c>
      <c r="AB30" s="406">
        <v>7.1000000000000008E-2</v>
      </c>
      <c r="AC30" s="8"/>
      <c r="AD30" s="396" t="s">
        <v>2143</v>
      </c>
      <c r="AE30" s="32">
        <v>0.18</v>
      </c>
      <c r="AF30" s="32">
        <v>0.183</v>
      </c>
      <c r="AG30" s="32">
        <v>0.22600000000000001</v>
      </c>
      <c r="AH30" s="431">
        <v>0.26900000000000002</v>
      </c>
      <c r="AI30" s="8"/>
      <c r="AJ30" s="8"/>
      <c r="AK30" s="8"/>
      <c r="AM30" s="8"/>
      <c r="AN30" s="8"/>
    </row>
    <row r="31" spans="1:40" ht="15" thickBot="1">
      <c r="A31" s="445" t="s">
        <v>2144</v>
      </c>
      <c r="B31" s="408">
        <v>7.9000000000000001E-2</v>
      </c>
      <c r="C31" s="409">
        <v>5.8000000000000003E-2</v>
      </c>
      <c r="D31" s="409">
        <v>3.2000000000000001E-2</v>
      </c>
      <c r="E31" s="410">
        <v>0</v>
      </c>
      <c r="F31" s="411">
        <v>4.2999999999999997E-2</v>
      </c>
      <c r="G31" s="409">
        <v>3.9E-2</v>
      </c>
      <c r="H31" s="412">
        <v>0</v>
      </c>
      <c r="I31" s="408">
        <v>3.7999999999999999E-2</v>
      </c>
      <c r="J31" s="410">
        <v>0</v>
      </c>
      <c r="K31" s="413">
        <v>0.191</v>
      </c>
      <c r="L31" s="414">
        <v>0.187</v>
      </c>
      <c r="M31" s="414">
        <v>0.14799999999999999</v>
      </c>
      <c r="N31" s="414">
        <v>0.127</v>
      </c>
      <c r="O31" s="414">
        <v>0.153</v>
      </c>
      <c r="P31" s="414">
        <v>0.17</v>
      </c>
      <c r="Q31" s="414">
        <v>0.14899999999999999</v>
      </c>
      <c r="R31" s="414">
        <v>0.16600000000000001</v>
      </c>
      <c r="S31" s="414">
        <v>0.13200000000000001</v>
      </c>
      <c r="T31" s="414">
        <v>0.128</v>
      </c>
      <c r="U31" s="414">
        <v>0.14399999999999999</v>
      </c>
      <c r="V31" s="414">
        <v>0.11</v>
      </c>
      <c r="W31" s="414">
        <v>0.14000000000000001</v>
      </c>
      <c r="X31" s="414">
        <v>0.106</v>
      </c>
      <c r="Y31" s="414">
        <v>8.8999999999999996E-2</v>
      </c>
      <c r="Z31" s="414">
        <v>0.10200000000000001</v>
      </c>
      <c r="AA31" s="414">
        <v>0.10100000000000001</v>
      </c>
      <c r="AB31" s="415">
        <v>6.3E-2</v>
      </c>
      <c r="AC31" s="8"/>
      <c r="AD31" s="407" t="s">
        <v>2144</v>
      </c>
      <c r="AE31" s="437">
        <v>0.19800000000000001</v>
      </c>
      <c r="AF31" s="437">
        <v>0.20300000000000001</v>
      </c>
      <c r="AG31" s="437">
        <v>0.25600000000000001</v>
      </c>
      <c r="AH31" s="438">
        <v>0.29899999999999999</v>
      </c>
      <c r="AI31" s="8"/>
      <c r="AJ31" s="8"/>
      <c r="AK31" s="8"/>
      <c r="AM31" s="8"/>
      <c r="AN31" s="8"/>
    </row>
    <row r="32" spans="1:40" ht="16" thickTop="1">
      <c r="A32" s="446" t="s">
        <v>2145</v>
      </c>
      <c r="B32" s="416">
        <v>6.1000000000000006E-2</v>
      </c>
      <c r="C32" s="417">
        <v>4.4000000000000004E-2</v>
      </c>
      <c r="D32" s="417">
        <v>2.5000000000000001E-2</v>
      </c>
      <c r="E32" s="10">
        <v>0</v>
      </c>
      <c r="F32" s="418">
        <v>1.7000000000000001E-2</v>
      </c>
      <c r="G32" s="419" t="s">
        <v>2122</v>
      </c>
      <c r="H32" s="9">
        <v>0</v>
      </c>
      <c r="I32" s="416">
        <v>1.0999999999999999E-2</v>
      </c>
      <c r="J32" s="10">
        <v>0</v>
      </c>
      <c r="K32" s="420">
        <v>0.10100000000000001</v>
      </c>
      <c r="L32" s="419" t="s">
        <v>2122</v>
      </c>
      <c r="M32" s="421">
        <v>8.4000000000000005E-2</v>
      </c>
      <c r="N32" s="421">
        <v>6.7000000000000004E-2</v>
      </c>
      <c r="O32" s="421">
        <v>9.0000000000000011E-2</v>
      </c>
      <c r="P32" s="421">
        <v>8.4000000000000005E-2</v>
      </c>
      <c r="Q32" s="419" t="s">
        <v>2122</v>
      </c>
      <c r="R32" s="419" t="s">
        <v>2122</v>
      </c>
      <c r="S32" s="421">
        <v>7.3000000000000009E-2</v>
      </c>
      <c r="T32" s="419" t="s">
        <v>2122</v>
      </c>
      <c r="U32" s="421">
        <v>6.5000000000000002E-2</v>
      </c>
      <c r="V32" s="421">
        <v>7.3000000000000009E-2</v>
      </c>
      <c r="W32" s="419" t="s">
        <v>2122</v>
      </c>
      <c r="X32" s="421">
        <v>5.4000000000000006E-2</v>
      </c>
      <c r="Y32" s="421">
        <v>5.6000000000000008E-2</v>
      </c>
      <c r="Z32" s="419" t="s">
        <v>2122</v>
      </c>
      <c r="AA32" s="421">
        <v>4.8000000000000001E-2</v>
      </c>
      <c r="AB32" s="422">
        <v>3.7000000000000005E-2</v>
      </c>
      <c r="AC32" s="8"/>
      <c r="AD32" s="432" t="s">
        <v>2145</v>
      </c>
      <c r="AE32" s="32">
        <v>0.108</v>
      </c>
      <c r="AF32" s="419" t="s">
        <v>2187</v>
      </c>
      <c r="AG32" s="32">
        <v>0.13</v>
      </c>
      <c r="AH32" s="431">
        <v>0.16400000000000001</v>
      </c>
      <c r="AI32" s="8"/>
      <c r="AJ32" s="8"/>
      <c r="AK32" s="8"/>
      <c r="AM32" s="8"/>
      <c r="AN32" s="8"/>
    </row>
    <row r="33" spans="1:40" ht="15">
      <c r="A33" s="447" t="s">
        <v>2146</v>
      </c>
      <c r="B33" s="401">
        <v>6.8000000000000005E-2</v>
      </c>
      <c r="C33" s="402">
        <v>0.05</v>
      </c>
      <c r="D33" s="402">
        <v>2.8000000000000001E-2</v>
      </c>
      <c r="E33" s="12">
        <v>0</v>
      </c>
      <c r="F33" s="403">
        <v>2.5999999999999999E-2</v>
      </c>
      <c r="G33" s="399" t="s">
        <v>2122</v>
      </c>
      <c r="H33" s="15">
        <v>0</v>
      </c>
      <c r="I33" s="401">
        <v>1.7999999999999999E-2</v>
      </c>
      <c r="J33" s="12">
        <v>0</v>
      </c>
      <c r="K33" s="404">
        <v>0.125</v>
      </c>
      <c r="L33" s="399" t="s">
        <v>2122</v>
      </c>
      <c r="M33" s="405">
        <v>9.9000000000000005E-2</v>
      </c>
      <c r="N33" s="405">
        <v>8.1000000000000003E-2</v>
      </c>
      <c r="O33" s="405">
        <v>0.107</v>
      </c>
      <c r="P33" s="405">
        <v>0.107</v>
      </c>
      <c r="Q33" s="399" t="s">
        <v>2122</v>
      </c>
      <c r="R33" s="399" t="s">
        <v>2122</v>
      </c>
      <c r="S33" s="405">
        <v>8.8999999999999996E-2</v>
      </c>
      <c r="T33" s="399" t="s">
        <v>2122</v>
      </c>
      <c r="U33" s="405">
        <v>8.4999999999999992E-2</v>
      </c>
      <c r="V33" s="405">
        <v>8.1000000000000003E-2</v>
      </c>
      <c r="W33" s="399" t="s">
        <v>2122</v>
      </c>
      <c r="X33" s="405">
        <v>6.7000000000000004E-2</v>
      </c>
      <c r="Y33" s="405">
        <v>6.3E-2</v>
      </c>
      <c r="Z33" s="399" t="s">
        <v>2122</v>
      </c>
      <c r="AA33" s="405">
        <v>5.8999999999999997E-2</v>
      </c>
      <c r="AB33" s="406">
        <v>4.1000000000000002E-2</v>
      </c>
      <c r="AC33" s="8"/>
      <c r="AD33" s="433" t="s">
        <v>2146</v>
      </c>
      <c r="AE33" s="32">
        <v>0.14399999999999999</v>
      </c>
      <c r="AF33" s="399" t="s">
        <v>2187</v>
      </c>
      <c r="AG33" s="32">
        <v>0.18099999999999999</v>
      </c>
      <c r="AH33" s="431">
        <v>0.222</v>
      </c>
      <c r="AI33" s="8"/>
      <c r="AJ33" s="8"/>
      <c r="AK33" s="8"/>
      <c r="AM33" s="8"/>
      <c r="AN33" s="8"/>
    </row>
    <row r="34" spans="1:40" ht="15">
      <c r="A34" s="447" t="s">
        <v>2147</v>
      </c>
      <c r="B34" s="401">
        <v>6.8000000000000005E-2</v>
      </c>
      <c r="C34" s="402">
        <v>0.05</v>
      </c>
      <c r="D34" s="402">
        <v>2.8000000000000001E-2</v>
      </c>
      <c r="E34" s="12">
        <v>0</v>
      </c>
      <c r="F34" s="403">
        <v>2.5999999999999999E-2</v>
      </c>
      <c r="G34" s="399" t="s">
        <v>2122</v>
      </c>
      <c r="H34" s="15">
        <v>0</v>
      </c>
      <c r="I34" s="401">
        <v>1.7999999999999999E-2</v>
      </c>
      <c r="J34" s="12">
        <v>0</v>
      </c>
      <c r="K34" s="404">
        <v>0.125</v>
      </c>
      <c r="L34" s="399" t="s">
        <v>2122</v>
      </c>
      <c r="M34" s="405">
        <v>9.9000000000000005E-2</v>
      </c>
      <c r="N34" s="405">
        <v>8.1000000000000003E-2</v>
      </c>
      <c r="O34" s="405">
        <v>0.107</v>
      </c>
      <c r="P34" s="405">
        <v>0.107</v>
      </c>
      <c r="Q34" s="399" t="s">
        <v>2122</v>
      </c>
      <c r="R34" s="399" t="s">
        <v>2122</v>
      </c>
      <c r="S34" s="405">
        <v>8.8999999999999996E-2</v>
      </c>
      <c r="T34" s="399" t="s">
        <v>2122</v>
      </c>
      <c r="U34" s="405">
        <v>8.4999999999999992E-2</v>
      </c>
      <c r="V34" s="405">
        <v>8.1000000000000003E-2</v>
      </c>
      <c r="W34" s="399" t="s">
        <v>2122</v>
      </c>
      <c r="X34" s="405">
        <v>6.7000000000000004E-2</v>
      </c>
      <c r="Y34" s="405">
        <v>6.3E-2</v>
      </c>
      <c r="Z34" s="399" t="s">
        <v>2122</v>
      </c>
      <c r="AA34" s="405">
        <v>5.8999999999999997E-2</v>
      </c>
      <c r="AB34" s="406">
        <v>4.1000000000000002E-2</v>
      </c>
      <c r="AC34" s="8"/>
      <c r="AD34" s="433" t="s">
        <v>2147</v>
      </c>
      <c r="AE34" s="32">
        <v>0.14399999999999999</v>
      </c>
      <c r="AF34" s="399" t="s">
        <v>2187</v>
      </c>
      <c r="AG34" s="32">
        <v>0.18099999999999999</v>
      </c>
      <c r="AH34" s="431">
        <v>0.222</v>
      </c>
      <c r="AI34" s="8"/>
      <c r="AJ34" s="8"/>
      <c r="AK34" s="8"/>
      <c r="AM34" s="8"/>
      <c r="AN34" s="8"/>
    </row>
    <row r="35" spans="1:40" ht="15">
      <c r="A35" s="447" t="s">
        <v>2148</v>
      </c>
      <c r="B35" s="401">
        <v>6.7000000000000004E-2</v>
      </c>
      <c r="C35" s="402">
        <v>4.9000000000000002E-2</v>
      </c>
      <c r="D35" s="402">
        <v>2.7E-2</v>
      </c>
      <c r="E35" s="12">
        <v>0</v>
      </c>
      <c r="F35" s="403">
        <v>1.7999999999999999E-2</v>
      </c>
      <c r="G35" s="399" t="s">
        <v>2122</v>
      </c>
      <c r="H35" s="15">
        <v>0</v>
      </c>
      <c r="I35" s="401">
        <v>1.2999999999999999E-2</v>
      </c>
      <c r="J35" s="12">
        <v>0</v>
      </c>
      <c r="K35" s="404">
        <v>0.107</v>
      </c>
      <c r="L35" s="399" t="s">
        <v>2122</v>
      </c>
      <c r="M35" s="405">
        <v>8.8999999999999996E-2</v>
      </c>
      <c r="N35" s="405">
        <v>7.0999999999999994E-2</v>
      </c>
      <c r="O35" s="405">
        <v>9.4E-2</v>
      </c>
      <c r="P35" s="405">
        <v>8.8999999999999996E-2</v>
      </c>
      <c r="Q35" s="399" t="s">
        <v>2122</v>
      </c>
      <c r="R35" s="399" t="s">
        <v>2122</v>
      </c>
      <c r="S35" s="405">
        <v>7.5999999999999998E-2</v>
      </c>
      <c r="T35" s="399" t="s">
        <v>2122</v>
      </c>
      <c r="U35" s="405">
        <v>6.699999999999999E-2</v>
      </c>
      <c r="V35" s="405">
        <v>7.5999999999999998E-2</v>
      </c>
      <c r="W35" s="399" t="s">
        <v>2122</v>
      </c>
      <c r="X35" s="405">
        <v>5.3999999999999999E-2</v>
      </c>
      <c r="Y35" s="405">
        <v>5.8000000000000003E-2</v>
      </c>
      <c r="Z35" s="399" t="s">
        <v>2122</v>
      </c>
      <c r="AA35" s="405">
        <v>4.9000000000000002E-2</v>
      </c>
      <c r="AB35" s="406">
        <v>3.5999999999999997E-2</v>
      </c>
      <c r="AC35" s="8"/>
      <c r="AD35" s="433" t="s">
        <v>2148</v>
      </c>
      <c r="AE35" s="32">
        <v>0.121</v>
      </c>
      <c r="AF35" s="399" t="s">
        <v>2187</v>
      </c>
      <c r="AG35" s="32">
        <v>0.14599999999999999</v>
      </c>
      <c r="AH35" s="431">
        <v>0.183</v>
      </c>
      <c r="AI35" s="8"/>
      <c r="AJ35" s="8"/>
      <c r="AK35" s="8"/>
      <c r="AM35" s="8"/>
      <c r="AN35" s="8"/>
    </row>
    <row r="36" spans="1:40" ht="15">
      <c r="A36" s="447" t="s">
        <v>2149</v>
      </c>
      <c r="B36" s="401">
        <v>6.5000000000000002E-2</v>
      </c>
      <c r="C36" s="402">
        <v>4.7E-2</v>
      </c>
      <c r="D36" s="402">
        <v>2.6000000000000002E-2</v>
      </c>
      <c r="E36" s="12">
        <v>0</v>
      </c>
      <c r="F36" s="403">
        <v>1.7999999999999999E-2</v>
      </c>
      <c r="G36" s="399" t="s">
        <v>2122</v>
      </c>
      <c r="H36" s="15">
        <v>0</v>
      </c>
      <c r="I36" s="401">
        <v>1.2999999999999999E-2</v>
      </c>
      <c r="J36" s="12">
        <v>0</v>
      </c>
      <c r="K36" s="404">
        <v>0.105</v>
      </c>
      <c r="L36" s="399" t="s">
        <v>2122</v>
      </c>
      <c r="M36" s="405">
        <v>8.6999999999999994E-2</v>
      </c>
      <c r="N36" s="405">
        <v>6.8999999999999992E-2</v>
      </c>
      <c r="O36" s="405">
        <v>9.1999999999999998E-2</v>
      </c>
      <c r="P36" s="405">
        <v>8.6999999999999994E-2</v>
      </c>
      <c r="Q36" s="399" t="s">
        <v>2122</v>
      </c>
      <c r="R36" s="399" t="s">
        <v>2122</v>
      </c>
      <c r="S36" s="405">
        <v>7.3999999999999996E-2</v>
      </c>
      <c r="T36" s="399" t="s">
        <v>2122</v>
      </c>
      <c r="U36" s="405">
        <v>6.5999999999999989E-2</v>
      </c>
      <c r="V36" s="405">
        <v>7.3999999999999996E-2</v>
      </c>
      <c r="W36" s="399" t="s">
        <v>2122</v>
      </c>
      <c r="X36" s="405">
        <v>5.2999999999999999E-2</v>
      </c>
      <c r="Y36" s="405">
        <v>5.6000000000000001E-2</v>
      </c>
      <c r="Z36" s="399" t="s">
        <v>2122</v>
      </c>
      <c r="AA36" s="405">
        <v>4.8000000000000001E-2</v>
      </c>
      <c r="AB36" s="406">
        <v>3.5000000000000003E-2</v>
      </c>
      <c r="AC36" s="8"/>
      <c r="AD36" s="433" t="s">
        <v>2149</v>
      </c>
      <c r="AE36" s="32">
        <v>0.123</v>
      </c>
      <c r="AF36" s="399" t="s">
        <v>2187</v>
      </c>
      <c r="AG36" s="32">
        <v>0.14899999999999999</v>
      </c>
      <c r="AH36" s="431">
        <v>0.188</v>
      </c>
      <c r="AI36" s="8"/>
      <c r="AJ36" s="8"/>
      <c r="AK36" s="8"/>
      <c r="AM36" s="8"/>
      <c r="AN36" s="8"/>
    </row>
    <row r="37" spans="1:40" ht="16" thickBot="1">
      <c r="A37" s="448" t="s">
        <v>2150</v>
      </c>
      <c r="B37" s="423">
        <v>6.4000000000000001E-2</v>
      </c>
      <c r="C37" s="424">
        <v>4.7E-2</v>
      </c>
      <c r="D37" s="424">
        <v>2.6000000000000002E-2</v>
      </c>
      <c r="E37" s="16">
        <v>0</v>
      </c>
      <c r="F37" s="425">
        <v>1.7999999999999999E-2</v>
      </c>
      <c r="G37" s="426" t="s">
        <v>2122</v>
      </c>
      <c r="H37" s="17">
        <v>0</v>
      </c>
      <c r="I37" s="423">
        <v>1.2999999999999999E-2</v>
      </c>
      <c r="J37" s="16">
        <v>0</v>
      </c>
      <c r="K37" s="427">
        <v>0.104</v>
      </c>
      <c r="L37" s="426" t="s">
        <v>2122</v>
      </c>
      <c r="M37" s="428">
        <v>8.5999999999999993E-2</v>
      </c>
      <c r="N37" s="428">
        <v>6.8999999999999992E-2</v>
      </c>
      <c r="O37" s="428">
        <v>9.0999999999999998E-2</v>
      </c>
      <c r="P37" s="428">
        <v>8.6999999999999994E-2</v>
      </c>
      <c r="Q37" s="426" t="s">
        <v>2122</v>
      </c>
      <c r="R37" s="426" t="s">
        <v>2122</v>
      </c>
      <c r="S37" s="428">
        <v>7.3999999999999996E-2</v>
      </c>
      <c r="T37" s="426" t="s">
        <v>2122</v>
      </c>
      <c r="U37" s="428">
        <v>6.5999999999999989E-2</v>
      </c>
      <c r="V37" s="428">
        <v>7.2999999999999995E-2</v>
      </c>
      <c r="W37" s="426" t="s">
        <v>2122</v>
      </c>
      <c r="X37" s="428">
        <v>5.2999999999999999E-2</v>
      </c>
      <c r="Y37" s="428">
        <v>5.6000000000000001E-2</v>
      </c>
      <c r="Z37" s="426" t="s">
        <v>2122</v>
      </c>
      <c r="AA37" s="428">
        <v>4.8000000000000001E-2</v>
      </c>
      <c r="AB37" s="429">
        <v>3.5000000000000003E-2</v>
      </c>
      <c r="AC37" s="8"/>
      <c r="AD37" s="434" t="s">
        <v>2150</v>
      </c>
      <c r="AE37" s="435">
        <v>0.125</v>
      </c>
      <c r="AF37" s="426" t="s">
        <v>2187</v>
      </c>
      <c r="AG37" s="435">
        <v>0.151</v>
      </c>
      <c r="AH37" s="436">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baseColWidth="10" defaultColWidth="8.83203125" defaultRowHeight="14"/>
  <cols>
    <col min="1" max="1" width="16.83203125" customWidth="1"/>
    <col min="3" max="3" width="14.5" style="7" customWidth="1"/>
    <col min="4" max="4" width="14.5" style="7" bestFit="1" customWidth="1"/>
  </cols>
  <sheetData>
    <row r="1" spans="1:4" ht="15" thickBot="1">
      <c r="A1" s="6" t="s">
        <v>1897</v>
      </c>
      <c r="C1" s="6" t="s">
        <v>1898</v>
      </c>
    </row>
    <row r="2" spans="1:4" ht="15"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5"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4">
      <c r="C513" s="22" t="s">
        <v>622</v>
      </c>
      <c r="D513" s="23" t="s">
        <v>651</v>
      </c>
    </row>
    <row r="514" spans="3:4">
      <c r="C514" s="22" t="s">
        <v>622</v>
      </c>
      <c r="D514" s="23" t="s">
        <v>652</v>
      </c>
    </row>
    <row r="515" spans="3:4">
      <c r="C515" s="22" t="s">
        <v>622</v>
      </c>
      <c r="D515" s="23" t="s">
        <v>653</v>
      </c>
    </row>
    <row r="516" spans="3:4">
      <c r="C516" s="22" t="s">
        <v>622</v>
      </c>
      <c r="D516" s="23" t="s">
        <v>654</v>
      </c>
    </row>
    <row r="517" spans="3:4">
      <c r="C517" s="22" t="s">
        <v>622</v>
      </c>
      <c r="D517" s="23" t="s">
        <v>655</v>
      </c>
    </row>
    <row r="518" spans="3:4">
      <c r="C518" s="22" t="s">
        <v>622</v>
      </c>
      <c r="D518" s="23" t="s">
        <v>656</v>
      </c>
    </row>
    <row r="519" spans="3:4">
      <c r="C519" s="22" t="s">
        <v>657</v>
      </c>
      <c r="D519" s="23" t="s">
        <v>658</v>
      </c>
    </row>
    <row r="520" spans="3:4">
      <c r="C520" s="22" t="s">
        <v>657</v>
      </c>
      <c r="D520" s="23" t="s">
        <v>659</v>
      </c>
    </row>
    <row r="521" spans="3:4">
      <c r="C521" s="22" t="s">
        <v>657</v>
      </c>
      <c r="D521" s="23" t="s">
        <v>660</v>
      </c>
    </row>
    <row r="522" spans="3:4">
      <c r="C522" s="22" t="s">
        <v>657</v>
      </c>
      <c r="D522" s="23" t="s">
        <v>661</v>
      </c>
    </row>
    <row r="523" spans="3:4">
      <c r="C523" s="22" t="s">
        <v>657</v>
      </c>
      <c r="D523" s="23" t="s">
        <v>662</v>
      </c>
    </row>
    <row r="524" spans="3:4">
      <c r="C524" s="22" t="s">
        <v>657</v>
      </c>
      <c r="D524" s="23" t="s">
        <v>663</v>
      </c>
    </row>
    <row r="525" spans="3:4">
      <c r="C525" s="22" t="s">
        <v>657</v>
      </c>
      <c r="D525" s="23" t="s">
        <v>664</v>
      </c>
    </row>
    <row r="526" spans="3:4">
      <c r="C526" s="22" t="s">
        <v>657</v>
      </c>
      <c r="D526" s="23" t="s">
        <v>665</v>
      </c>
    </row>
    <row r="527" spans="3:4">
      <c r="C527" s="22" t="s">
        <v>657</v>
      </c>
      <c r="D527" s="23" t="s">
        <v>666</v>
      </c>
    </row>
    <row r="528" spans="3:4">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4">
      <c r="C913" s="22" t="s">
        <v>982</v>
      </c>
      <c r="D913" s="23" t="s">
        <v>1054</v>
      </c>
    </row>
    <row r="914" spans="3:4">
      <c r="C914" s="22" t="s">
        <v>982</v>
      </c>
      <c r="D914" s="23" t="s">
        <v>1055</v>
      </c>
    </row>
    <row r="915" spans="3:4">
      <c r="C915" s="22" t="s">
        <v>982</v>
      </c>
      <c r="D915" s="23" t="s">
        <v>1056</v>
      </c>
    </row>
    <row r="916" spans="3:4">
      <c r="C916" s="22" t="s">
        <v>1057</v>
      </c>
      <c r="D916" s="23" t="s">
        <v>1058</v>
      </c>
    </row>
    <row r="917" spans="3:4">
      <c r="C917" s="22" t="s">
        <v>1057</v>
      </c>
      <c r="D917" s="23" t="s">
        <v>1059</v>
      </c>
    </row>
    <row r="918" spans="3:4">
      <c r="C918" s="22" t="s">
        <v>1057</v>
      </c>
      <c r="D918" s="23" t="s">
        <v>1060</v>
      </c>
    </row>
    <row r="919" spans="3:4">
      <c r="C919" s="22" t="s">
        <v>1057</v>
      </c>
      <c r="D919" s="23" t="s">
        <v>1061</v>
      </c>
    </row>
    <row r="920" spans="3:4">
      <c r="C920" s="22" t="s">
        <v>1057</v>
      </c>
      <c r="D920" s="23" t="s">
        <v>1062</v>
      </c>
    </row>
    <row r="921" spans="3:4">
      <c r="C921" s="22" t="s">
        <v>1057</v>
      </c>
      <c r="D921" s="23" t="s">
        <v>1063</v>
      </c>
    </row>
    <row r="922" spans="3:4">
      <c r="C922" s="22" t="s">
        <v>1057</v>
      </c>
      <c r="D922" s="23" t="s">
        <v>1064</v>
      </c>
    </row>
    <row r="923" spans="3:4">
      <c r="C923" s="22" t="s">
        <v>1057</v>
      </c>
      <c r="D923" s="23" t="s">
        <v>1065</v>
      </c>
    </row>
    <row r="924" spans="3:4">
      <c r="C924" s="22" t="s">
        <v>1057</v>
      </c>
      <c r="D924" s="23" t="s">
        <v>1066</v>
      </c>
    </row>
    <row r="925" spans="3:4">
      <c r="C925" s="22" t="s">
        <v>1057</v>
      </c>
      <c r="D925" s="23" t="s">
        <v>1067</v>
      </c>
    </row>
    <row r="926" spans="3:4">
      <c r="C926" s="22" t="s">
        <v>1057</v>
      </c>
      <c r="D926" s="23" t="s">
        <v>1068</v>
      </c>
    </row>
    <row r="927" spans="3:4">
      <c r="C927" s="22" t="s">
        <v>1057</v>
      </c>
      <c r="D927" s="23" t="s">
        <v>1069</v>
      </c>
    </row>
    <row r="928" spans="3:4">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4">
      <c r="C1089" s="22" t="s">
        <v>1215</v>
      </c>
      <c r="D1089" s="23" t="s">
        <v>1229</v>
      </c>
    </row>
    <row r="1090" spans="3:4">
      <c r="C1090" s="22" t="s">
        <v>1215</v>
      </c>
      <c r="D1090" s="23" t="s">
        <v>1230</v>
      </c>
    </row>
    <row r="1091" spans="3:4">
      <c r="C1091" s="22" t="s">
        <v>1215</v>
      </c>
      <c r="D1091" s="23" t="s">
        <v>1231</v>
      </c>
    </row>
    <row r="1092" spans="3:4">
      <c r="C1092" s="22" t="s">
        <v>1215</v>
      </c>
      <c r="D1092" s="23" t="s">
        <v>1232</v>
      </c>
    </row>
    <row r="1093" spans="3:4">
      <c r="C1093" s="22" t="s">
        <v>1215</v>
      </c>
      <c r="D1093" s="23" t="s">
        <v>1233</v>
      </c>
    </row>
    <row r="1094" spans="3:4">
      <c r="C1094" s="22" t="s">
        <v>1215</v>
      </c>
      <c r="D1094" s="23" t="s">
        <v>1234</v>
      </c>
    </row>
    <row r="1095" spans="3:4">
      <c r="C1095" s="22" t="s">
        <v>1235</v>
      </c>
      <c r="D1095" s="23" t="s">
        <v>1236</v>
      </c>
    </row>
    <row r="1096" spans="3:4">
      <c r="C1096" s="22" t="s">
        <v>1235</v>
      </c>
      <c r="D1096" s="23" t="s">
        <v>1237</v>
      </c>
    </row>
    <row r="1097" spans="3:4">
      <c r="C1097" s="22" t="s">
        <v>1235</v>
      </c>
      <c r="D1097" s="23" t="s">
        <v>1238</v>
      </c>
    </row>
    <row r="1098" spans="3:4">
      <c r="C1098" s="22" t="s">
        <v>1235</v>
      </c>
      <c r="D1098" s="23" t="s">
        <v>1239</v>
      </c>
    </row>
    <row r="1099" spans="3:4">
      <c r="C1099" s="22" t="s">
        <v>1235</v>
      </c>
      <c r="D1099" s="23" t="s">
        <v>1240</v>
      </c>
    </row>
    <row r="1100" spans="3:4">
      <c r="C1100" s="22" t="s">
        <v>1235</v>
      </c>
      <c r="D1100" s="23" t="s">
        <v>1241</v>
      </c>
    </row>
    <row r="1101" spans="3:4">
      <c r="C1101" s="22" t="s">
        <v>1235</v>
      </c>
      <c r="D1101" s="23" t="s">
        <v>1242</v>
      </c>
    </row>
    <row r="1102" spans="3:4">
      <c r="C1102" s="22" t="s">
        <v>1235</v>
      </c>
      <c r="D1102" s="23" t="s">
        <v>1243</v>
      </c>
    </row>
    <row r="1103" spans="3:4">
      <c r="C1103" s="22" t="s">
        <v>1235</v>
      </c>
      <c r="D1103" s="23" t="s">
        <v>1244</v>
      </c>
    </row>
    <row r="1104" spans="3:4">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4">
      <c r="C1377" s="22" t="s">
        <v>1502</v>
      </c>
      <c r="D1377" s="23" t="s">
        <v>1518</v>
      </c>
    </row>
    <row r="1378" spans="3:4">
      <c r="C1378" s="22" t="s">
        <v>1502</v>
      </c>
      <c r="D1378" s="23" t="s">
        <v>1519</v>
      </c>
    </row>
    <row r="1379" spans="3:4">
      <c r="C1379" s="22" t="s">
        <v>1502</v>
      </c>
      <c r="D1379" s="23" t="s">
        <v>1520</v>
      </c>
    </row>
    <row r="1380" spans="3:4">
      <c r="C1380" s="22" t="s">
        <v>1502</v>
      </c>
      <c r="D1380" s="23" t="s">
        <v>1521</v>
      </c>
    </row>
    <row r="1381" spans="3:4">
      <c r="C1381" s="22" t="s">
        <v>1522</v>
      </c>
      <c r="D1381" s="23" t="s">
        <v>1523</v>
      </c>
    </row>
    <row r="1382" spans="3:4">
      <c r="C1382" s="22" t="s">
        <v>1522</v>
      </c>
      <c r="D1382" s="23" t="s">
        <v>1524</v>
      </c>
    </row>
    <row r="1383" spans="3:4">
      <c r="C1383" s="22" t="s">
        <v>1522</v>
      </c>
      <c r="D1383" s="23" t="s">
        <v>1525</v>
      </c>
    </row>
    <row r="1384" spans="3:4">
      <c r="C1384" s="22" t="s">
        <v>1522</v>
      </c>
      <c r="D1384" s="23" t="s">
        <v>1526</v>
      </c>
    </row>
    <row r="1385" spans="3:4">
      <c r="C1385" s="22" t="s">
        <v>1522</v>
      </c>
      <c r="D1385" s="23" t="s">
        <v>1527</v>
      </c>
    </row>
    <row r="1386" spans="3:4">
      <c r="C1386" s="22" t="s">
        <v>1522</v>
      </c>
      <c r="D1386" s="23" t="s">
        <v>1528</v>
      </c>
    </row>
    <row r="1387" spans="3:4">
      <c r="C1387" s="22" t="s">
        <v>1522</v>
      </c>
      <c r="D1387" s="23" t="s">
        <v>1529</v>
      </c>
    </row>
    <row r="1388" spans="3:4">
      <c r="C1388" s="22" t="s">
        <v>1522</v>
      </c>
      <c r="D1388" s="23" t="s">
        <v>1530</v>
      </c>
    </row>
    <row r="1389" spans="3:4">
      <c r="C1389" s="22" t="s">
        <v>1522</v>
      </c>
      <c r="D1389" s="23" t="s">
        <v>1531</v>
      </c>
    </row>
    <row r="1390" spans="3:4">
      <c r="C1390" s="22" t="s">
        <v>1522</v>
      </c>
      <c r="D1390" s="23" t="s">
        <v>1532</v>
      </c>
    </row>
    <row r="1391" spans="3:4">
      <c r="C1391" s="22" t="s">
        <v>1522</v>
      </c>
      <c r="D1391" s="23" t="s">
        <v>1533</v>
      </c>
    </row>
    <row r="1392" spans="3:4">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4">
      <c r="C1569" s="22" t="s">
        <v>1701</v>
      </c>
      <c r="D1569" s="23" t="s">
        <v>1715</v>
      </c>
    </row>
    <row r="1570" spans="3:4">
      <c r="C1570" s="22" t="s">
        <v>1701</v>
      </c>
      <c r="D1570" s="23" t="s">
        <v>1716</v>
      </c>
    </row>
    <row r="1571" spans="3:4">
      <c r="C1571" s="22" t="s">
        <v>1701</v>
      </c>
      <c r="D1571" s="23" t="s">
        <v>1717</v>
      </c>
    </row>
    <row r="1572" spans="3:4">
      <c r="C1572" s="22" t="s">
        <v>1701</v>
      </c>
      <c r="D1572" s="23" t="s">
        <v>1718</v>
      </c>
    </row>
    <row r="1573" spans="3:4">
      <c r="C1573" s="22" t="s">
        <v>1701</v>
      </c>
      <c r="D1573" s="23" t="s">
        <v>1719</v>
      </c>
    </row>
    <row r="1574" spans="3:4">
      <c r="C1574" s="22" t="s">
        <v>1701</v>
      </c>
      <c r="D1574" s="23" t="s">
        <v>1720</v>
      </c>
    </row>
    <row r="1575" spans="3:4">
      <c r="C1575" s="22" t="s">
        <v>1701</v>
      </c>
      <c r="D1575" s="23" t="s">
        <v>1721</v>
      </c>
    </row>
    <row r="1576" spans="3:4">
      <c r="C1576" s="22" t="s">
        <v>1701</v>
      </c>
      <c r="D1576" s="23" t="s">
        <v>1722</v>
      </c>
    </row>
    <row r="1577" spans="3:4">
      <c r="C1577" s="22" t="s">
        <v>1723</v>
      </c>
      <c r="D1577" s="23" t="s">
        <v>1724</v>
      </c>
    </row>
    <row r="1578" spans="3:4">
      <c r="C1578" s="22" t="s">
        <v>1723</v>
      </c>
      <c r="D1578" s="23" t="s">
        <v>1725</v>
      </c>
    </row>
    <row r="1579" spans="3:4">
      <c r="C1579" s="22" t="s">
        <v>1723</v>
      </c>
      <c r="D1579" s="23" t="s">
        <v>1726</v>
      </c>
    </row>
    <row r="1580" spans="3:4">
      <c r="C1580" s="22" t="s">
        <v>1723</v>
      </c>
      <c r="D1580" s="23" t="s">
        <v>1727</v>
      </c>
    </row>
    <row r="1581" spans="3:4">
      <c r="C1581" s="22" t="s">
        <v>1723</v>
      </c>
      <c r="D1581" s="23" t="s">
        <v>1728</v>
      </c>
    </row>
    <row r="1582" spans="3:4">
      <c r="C1582" s="22" t="s">
        <v>1723</v>
      </c>
      <c r="D1582" s="23" t="s">
        <v>1729</v>
      </c>
    </row>
    <row r="1583" spans="3:4">
      <c r="C1583" s="22" t="s">
        <v>1723</v>
      </c>
      <c r="D1583" s="23" t="s">
        <v>1730</v>
      </c>
    </row>
    <row r="1584" spans="3:4">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5"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zoomScale="70" zoomScaleNormal="70" workbookViewId="0">
      <selection activeCell="BU27" sqref="BU27"/>
    </sheetView>
  </sheetViews>
  <sheetFormatPr baseColWidth="10" defaultColWidth="8.83203125" defaultRowHeight="14"/>
  <cols>
    <col min="1" max="2" width="4.1640625" customWidth="1"/>
    <col min="3" max="3" width="12.1640625" customWidth="1"/>
    <col min="4" max="37" width="5.83203125" customWidth="1"/>
    <col min="38" max="39" width="5" customWidth="1"/>
    <col min="40" max="40" width="22.6640625" customWidth="1"/>
    <col min="41" max="41" width="7.83203125" customWidth="1"/>
    <col min="42" max="63" width="7.1640625" customWidth="1"/>
    <col min="66" max="66" width="9" customWidth="1"/>
  </cols>
  <sheetData>
    <row r="2" spans="2:73" ht="90">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44" t="s">
        <v>2041</v>
      </c>
      <c r="AM2" s="44" t="s">
        <v>2040</v>
      </c>
      <c r="AN2" s="44" t="s">
        <v>2043</v>
      </c>
      <c r="AO2" s="440" t="s">
        <v>2117</v>
      </c>
      <c r="AP2" s="440" t="s">
        <v>2118</v>
      </c>
      <c r="AQ2" s="440" t="s">
        <v>2119</v>
      </c>
      <c r="AR2" s="440" t="s">
        <v>2120</v>
      </c>
      <c r="AS2" s="440" t="s">
        <v>2121</v>
      </c>
      <c r="AT2" s="440" t="s">
        <v>2123</v>
      </c>
      <c r="AU2" s="440" t="s">
        <v>2124</v>
      </c>
      <c r="AV2" s="440" t="s">
        <v>2125</v>
      </c>
      <c r="AW2" s="440" t="s">
        <v>2126</v>
      </c>
      <c r="AX2" s="440" t="s">
        <v>2127</v>
      </c>
      <c r="AY2" s="440" t="s">
        <v>2128</v>
      </c>
      <c r="AZ2" s="440" t="s">
        <v>2129</v>
      </c>
      <c r="BA2" s="440" t="s">
        <v>2130</v>
      </c>
      <c r="BB2" s="440" t="s">
        <v>2131</v>
      </c>
      <c r="BC2" s="440" t="s">
        <v>2132</v>
      </c>
      <c r="BD2" s="440" t="s">
        <v>2133</v>
      </c>
      <c r="BE2" s="440" t="s">
        <v>2134</v>
      </c>
      <c r="BF2" s="440" t="s">
        <v>2135</v>
      </c>
      <c r="BG2" s="440" t="s">
        <v>2136</v>
      </c>
      <c r="BH2" s="440" t="s">
        <v>2137</v>
      </c>
      <c r="BI2" s="440" t="s">
        <v>2138</v>
      </c>
      <c r="BJ2" s="440" t="s">
        <v>2139</v>
      </c>
      <c r="BK2" s="440" t="s">
        <v>2140</v>
      </c>
      <c r="BL2" s="440" t="s">
        <v>2141</v>
      </c>
      <c r="BM2" s="440" t="s">
        <v>2142</v>
      </c>
      <c r="BN2" s="440" t="s">
        <v>2143</v>
      </c>
      <c r="BO2" s="440" t="s">
        <v>2144</v>
      </c>
      <c r="BP2" s="441" t="s">
        <v>2145</v>
      </c>
      <c r="BQ2" s="441" t="s">
        <v>2146</v>
      </c>
      <c r="BR2" s="441" t="s">
        <v>2147</v>
      </c>
      <c r="BS2" s="441" t="s">
        <v>2148</v>
      </c>
      <c r="BT2" s="441" t="s">
        <v>2149</v>
      </c>
      <c r="BU2" s="441" t="s">
        <v>2150</v>
      </c>
    </row>
    <row r="3" spans="2:73" ht="15">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2">
        <v>8.1000000000000003E-2</v>
      </c>
      <c r="AB3" s="402">
        <v>8.1000000000000003E-2</v>
      </c>
      <c r="AC3" s="402">
        <v>9.9000000000000005E-2</v>
      </c>
      <c r="AD3" s="402">
        <v>7.9000000000000001E-2</v>
      </c>
      <c r="AE3" s="402">
        <v>6.1000000000000006E-2</v>
      </c>
      <c r="AF3" s="402">
        <v>6.8000000000000005E-2</v>
      </c>
      <c r="AG3" s="402">
        <v>6.8000000000000005E-2</v>
      </c>
      <c r="AH3" s="402">
        <v>6.7000000000000004E-2</v>
      </c>
      <c r="AI3" s="402">
        <v>6.5000000000000002E-2</v>
      </c>
      <c r="AJ3" s="402">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ht="15">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2">
        <v>5.8999999999999997E-2</v>
      </c>
      <c r="AB4" s="402">
        <v>5.8999999999999997E-2</v>
      </c>
      <c r="AC4" s="402">
        <v>7.1999999999999995E-2</v>
      </c>
      <c r="AD4" s="402">
        <v>5.8000000000000003E-2</v>
      </c>
      <c r="AE4" s="402">
        <v>4.4000000000000004E-2</v>
      </c>
      <c r="AF4" s="402">
        <v>0.05</v>
      </c>
      <c r="AG4" s="402">
        <v>0.05</v>
      </c>
      <c r="AH4" s="402">
        <v>4.9000000000000002E-2</v>
      </c>
      <c r="AI4" s="402">
        <v>4.7E-2</v>
      </c>
      <c r="AJ4" s="402">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ht="15">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2">
        <v>3.3000000000000002E-2</v>
      </c>
      <c r="AB5" s="402">
        <v>3.3000000000000002E-2</v>
      </c>
      <c r="AC5" s="402">
        <v>0.04</v>
      </c>
      <c r="AD5" s="402">
        <v>3.2000000000000001E-2</v>
      </c>
      <c r="AE5" s="402">
        <v>2.5000000000000001E-2</v>
      </c>
      <c r="AF5" s="402">
        <v>2.8000000000000001E-2</v>
      </c>
      <c r="AG5" s="402">
        <v>2.8000000000000001E-2</v>
      </c>
      <c r="AH5" s="402">
        <v>2.7E-2</v>
      </c>
      <c r="AI5" s="402">
        <v>2.6000000000000002E-2</v>
      </c>
      <c r="AJ5" s="402">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ht="15">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ht="15">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2">
        <v>1.0999999999999999E-2</v>
      </c>
      <c r="AB7" s="402">
        <v>1.0999999999999999E-2</v>
      </c>
      <c r="AC7" s="402">
        <v>4.2999999999999997E-2</v>
      </c>
      <c r="AD7" s="402">
        <v>4.2999999999999997E-2</v>
      </c>
      <c r="AE7" s="402">
        <v>1.7000000000000001E-2</v>
      </c>
      <c r="AF7" s="402">
        <v>2.5999999999999999E-2</v>
      </c>
      <c r="AG7" s="402">
        <v>2.5999999999999999E-2</v>
      </c>
      <c r="AH7" s="402">
        <v>1.7999999999999999E-2</v>
      </c>
      <c r="AI7" s="402">
        <v>1.7999999999999999E-2</v>
      </c>
      <c r="AJ7" s="402">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ht="15">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02">
        <v>3.9E-2</v>
      </c>
      <c r="AD8" s="402">
        <v>3.9E-2</v>
      </c>
      <c r="AE8" s="399" t="s">
        <v>2122</v>
      </c>
      <c r="AF8" s="399" t="s">
        <v>2122</v>
      </c>
      <c r="AG8" s="399" t="s">
        <v>2122</v>
      </c>
      <c r="AH8" s="399" t="s">
        <v>2122</v>
      </c>
      <c r="AI8" s="399" t="s">
        <v>2122</v>
      </c>
      <c r="AJ8" s="399" t="s">
        <v>2122</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ht="15">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ht="15">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2">
        <v>0.02</v>
      </c>
      <c r="AB10" s="402">
        <v>0.02</v>
      </c>
      <c r="AC10" s="402">
        <v>3.7999999999999999E-2</v>
      </c>
      <c r="AD10" s="402">
        <v>3.7999999999999999E-2</v>
      </c>
      <c r="AE10" s="402">
        <v>1.0999999999999999E-2</v>
      </c>
      <c r="AF10" s="402">
        <v>1.7999999999999999E-2</v>
      </c>
      <c r="AG10" s="402">
        <v>1.7999999999999999E-2</v>
      </c>
      <c r="AH10" s="402">
        <v>1.2999999999999999E-2</v>
      </c>
      <c r="AI10" s="402">
        <v>1.2999999999999999E-2</v>
      </c>
      <c r="AJ10" s="402">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ht="15">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15">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15">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15">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ht="15">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ht="15">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15">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ht="15">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ht="15">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15">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15">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15">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30">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ht="15">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ht="15">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ht="15">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15">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zoomScale="80" zoomScaleNormal="80" workbookViewId="0">
      <selection activeCell="EZ3" sqref="EZ3:GF106"/>
    </sheetView>
  </sheetViews>
  <sheetFormatPr baseColWidth="10" defaultColWidth="8.83203125" defaultRowHeight="14"/>
  <cols>
    <col min="1" max="1" width="1.83203125" customWidth="1"/>
    <col min="2" max="2" width="4.1640625" customWidth="1"/>
    <col min="3" max="3" width="12.1640625" customWidth="1"/>
    <col min="4" max="36" width="5.83203125" customWidth="1"/>
    <col min="38" max="38" width="2.83203125" style="39" customWidth="1"/>
    <col min="39" max="39" width="28" customWidth="1"/>
    <col min="40" max="74" width="5.83203125" customWidth="1"/>
    <col min="75" max="75" width="3.5" customWidth="1"/>
    <col min="76" max="76" width="10" customWidth="1"/>
    <col min="77" max="116" width="5.83203125" customWidth="1"/>
    <col min="117" max="118" width="5" customWidth="1"/>
    <col min="119" max="119" width="43.5" customWidth="1"/>
    <col min="120" max="142" width="6.1640625" customWidth="1"/>
    <col min="143" max="143" width="6.6640625" customWidth="1"/>
    <col min="144" max="144" width="6.83203125" customWidth="1"/>
    <col min="145" max="154" width="6.6640625" customWidth="1"/>
    <col min="155" max="155" width="50.1640625" bestFit="1" customWidth="1"/>
    <col min="156" max="166" width="6.6640625" customWidth="1"/>
  </cols>
  <sheetData>
    <row r="2" spans="2:188" ht="81.75" customHeight="1">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1104" t="s">
        <v>2039</v>
      </c>
      <c r="AM2" s="1104"/>
      <c r="AN2" s="440" t="s">
        <v>2117</v>
      </c>
      <c r="AO2" s="440" t="s">
        <v>2118</v>
      </c>
      <c r="AP2" s="440" t="s">
        <v>2119</v>
      </c>
      <c r="AQ2" s="440" t="s">
        <v>2120</v>
      </c>
      <c r="AR2" s="440" t="s">
        <v>2121</v>
      </c>
      <c r="AS2" s="440" t="s">
        <v>2123</v>
      </c>
      <c r="AT2" s="440" t="s">
        <v>2124</v>
      </c>
      <c r="AU2" s="440" t="s">
        <v>2125</v>
      </c>
      <c r="AV2" s="440" t="s">
        <v>2126</v>
      </c>
      <c r="AW2" s="440" t="s">
        <v>2127</v>
      </c>
      <c r="AX2" s="440" t="s">
        <v>2128</v>
      </c>
      <c r="AY2" s="440" t="s">
        <v>2129</v>
      </c>
      <c r="AZ2" s="440" t="s">
        <v>2130</v>
      </c>
      <c r="BA2" s="440" t="s">
        <v>2131</v>
      </c>
      <c r="BB2" s="440" t="s">
        <v>2132</v>
      </c>
      <c r="BC2" s="440" t="s">
        <v>2133</v>
      </c>
      <c r="BD2" s="440" t="s">
        <v>2134</v>
      </c>
      <c r="BE2" s="440" t="s">
        <v>2135</v>
      </c>
      <c r="BF2" s="440" t="s">
        <v>2136</v>
      </c>
      <c r="BG2" s="440" t="s">
        <v>2137</v>
      </c>
      <c r="BH2" s="440" t="s">
        <v>2138</v>
      </c>
      <c r="BI2" s="440" t="s">
        <v>2139</v>
      </c>
      <c r="BJ2" s="440" t="s">
        <v>2140</v>
      </c>
      <c r="BK2" s="440" t="s">
        <v>2141</v>
      </c>
      <c r="BL2" s="440" t="s">
        <v>2142</v>
      </c>
      <c r="BM2" s="440" t="s">
        <v>2143</v>
      </c>
      <c r="BN2" s="440" t="s">
        <v>2144</v>
      </c>
      <c r="BO2" s="441" t="s">
        <v>2145</v>
      </c>
      <c r="BP2" s="441" t="s">
        <v>2146</v>
      </c>
      <c r="BQ2" s="441" t="s">
        <v>2147</v>
      </c>
      <c r="BR2" s="441" t="s">
        <v>2148</v>
      </c>
      <c r="BS2" s="441" t="s">
        <v>2149</v>
      </c>
      <c r="BT2" s="441" t="s">
        <v>2150</v>
      </c>
      <c r="BU2" s="439"/>
      <c r="BW2" s="464" t="s">
        <v>2046</v>
      </c>
      <c r="BX2" s="464"/>
      <c r="BY2" s="440" t="s">
        <v>2117</v>
      </c>
      <c r="BZ2" s="440" t="s">
        <v>2118</v>
      </c>
      <c r="CA2" s="440" t="s">
        <v>2119</v>
      </c>
      <c r="CB2" s="440" t="s">
        <v>2120</v>
      </c>
      <c r="CC2" s="440" t="s">
        <v>2121</v>
      </c>
      <c r="CD2" s="440" t="s">
        <v>2123</v>
      </c>
      <c r="CE2" s="440" t="s">
        <v>2124</v>
      </c>
      <c r="CF2" s="440" t="s">
        <v>2125</v>
      </c>
      <c r="CG2" s="440" t="s">
        <v>2126</v>
      </c>
      <c r="CH2" s="440" t="s">
        <v>2127</v>
      </c>
      <c r="CI2" s="440" t="s">
        <v>2128</v>
      </c>
      <c r="CJ2" s="440" t="s">
        <v>2129</v>
      </c>
      <c r="CK2" s="440" t="s">
        <v>2130</v>
      </c>
      <c r="CL2" s="440" t="s">
        <v>2131</v>
      </c>
      <c r="CM2" s="440" t="s">
        <v>2132</v>
      </c>
      <c r="CN2" s="440" t="s">
        <v>2133</v>
      </c>
      <c r="CO2" s="440" t="s">
        <v>2134</v>
      </c>
      <c r="CP2" s="440" t="s">
        <v>2135</v>
      </c>
      <c r="CQ2" s="440" t="s">
        <v>2136</v>
      </c>
      <c r="CR2" s="440" t="s">
        <v>2137</v>
      </c>
      <c r="CS2" s="440" t="s">
        <v>2138</v>
      </c>
      <c r="CT2" s="440" t="s">
        <v>2139</v>
      </c>
      <c r="CU2" s="440" t="s">
        <v>2140</v>
      </c>
      <c r="CV2" s="440" t="s">
        <v>2141</v>
      </c>
      <c r="CW2" s="440" t="s">
        <v>2142</v>
      </c>
      <c r="CX2" s="440" t="s">
        <v>2143</v>
      </c>
      <c r="CY2" s="440" t="s">
        <v>2144</v>
      </c>
      <c r="CZ2" s="441" t="s">
        <v>2145</v>
      </c>
      <c r="DA2" s="441" t="s">
        <v>2146</v>
      </c>
      <c r="DB2" s="441" t="s">
        <v>2147</v>
      </c>
      <c r="DC2" s="441" t="s">
        <v>2148</v>
      </c>
      <c r="DD2" s="441" t="s">
        <v>2149</v>
      </c>
      <c r="DE2" s="441" t="s">
        <v>2150</v>
      </c>
      <c r="DF2" s="439"/>
      <c r="DG2" s="439"/>
      <c r="DH2" s="439"/>
      <c r="DI2" s="439"/>
      <c r="DJ2" s="439"/>
      <c r="DK2" s="439"/>
      <c r="DM2" s="37" t="s">
        <v>2041</v>
      </c>
      <c r="DN2" s="37" t="s">
        <v>2047</v>
      </c>
      <c r="DO2" s="37" t="s">
        <v>2048</v>
      </c>
      <c r="DP2" s="440" t="s">
        <v>2117</v>
      </c>
      <c r="DQ2" s="440" t="s">
        <v>2118</v>
      </c>
      <c r="DR2" s="440" t="s">
        <v>2119</v>
      </c>
      <c r="DS2" s="440" t="s">
        <v>2120</v>
      </c>
      <c r="DT2" s="440" t="s">
        <v>2121</v>
      </c>
      <c r="DU2" s="440" t="s">
        <v>2123</v>
      </c>
      <c r="DV2" s="440" t="s">
        <v>2124</v>
      </c>
      <c r="DW2" s="440" t="s">
        <v>2125</v>
      </c>
      <c r="DX2" s="440" t="s">
        <v>2126</v>
      </c>
      <c r="DY2" s="440" t="s">
        <v>2127</v>
      </c>
      <c r="DZ2" s="440" t="s">
        <v>2128</v>
      </c>
      <c r="EA2" s="440" t="s">
        <v>2129</v>
      </c>
      <c r="EB2" s="440" t="s">
        <v>2130</v>
      </c>
      <c r="EC2" s="440" t="s">
        <v>2131</v>
      </c>
      <c r="ED2" s="440" t="s">
        <v>2132</v>
      </c>
      <c r="EE2" s="440" t="s">
        <v>2133</v>
      </c>
      <c r="EF2" s="440" t="s">
        <v>2134</v>
      </c>
      <c r="EG2" s="440" t="s">
        <v>2135</v>
      </c>
      <c r="EH2" s="440" t="s">
        <v>2136</v>
      </c>
      <c r="EI2" s="440" t="s">
        <v>2137</v>
      </c>
      <c r="EJ2" s="440" t="s">
        <v>2138</v>
      </c>
      <c r="EK2" s="440" t="s">
        <v>2139</v>
      </c>
      <c r="EL2" s="440" t="s">
        <v>2140</v>
      </c>
      <c r="EM2" s="440" t="s">
        <v>2141</v>
      </c>
      <c r="EN2" s="440" t="s">
        <v>2142</v>
      </c>
      <c r="EO2" s="440" t="s">
        <v>2143</v>
      </c>
      <c r="EP2" s="440" t="s">
        <v>2144</v>
      </c>
      <c r="EQ2" s="441" t="s">
        <v>2145</v>
      </c>
      <c r="ER2" s="441" t="s">
        <v>2146</v>
      </c>
      <c r="ES2" s="441" t="s">
        <v>2147</v>
      </c>
      <c r="ET2" s="441" t="s">
        <v>2148</v>
      </c>
      <c r="EU2" s="441" t="s">
        <v>2149</v>
      </c>
      <c r="EV2" s="441" t="s">
        <v>2150</v>
      </c>
      <c r="EY2" s="37" t="s">
        <v>2048</v>
      </c>
      <c r="EZ2" s="440" t="s">
        <v>2117</v>
      </c>
      <c r="FA2" s="440" t="s">
        <v>2118</v>
      </c>
      <c r="FB2" s="440" t="s">
        <v>2119</v>
      </c>
      <c r="FC2" s="440" t="s">
        <v>2120</v>
      </c>
      <c r="FD2" s="440" t="s">
        <v>2121</v>
      </c>
      <c r="FE2" s="440" t="s">
        <v>2123</v>
      </c>
      <c r="FF2" s="440" t="s">
        <v>2124</v>
      </c>
      <c r="FG2" s="440" t="s">
        <v>2125</v>
      </c>
      <c r="FH2" s="440" t="s">
        <v>2126</v>
      </c>
      <c r="FI2" s="440" t="s">
        <v>2127</v>
      </c>
      <c r="FJ2" s="440" t="s">
        <v>2128</v>
      </c>
      <c r="FK2" s="440" t="s">
        <v>2129</v>
      </c>
      <c r="FL2" s="440" t="s">
        <v>2130</v>
      </c>
      <c r="FM2" s="440" t="s">
        <v>2131</v>
      </c>
      <c r="FN2" s="440" t="s">
        <v>2132</v>
      </c>
      <c r="FO2" s="440" t="s">
        <v>2133</v>
      </c>
      <c r="FP2" s="440" t="s">
        <v>2134</v>
      </c>
      <c r="FQ2" s="440" t="s">
        <v>2135</v>
      </c>
      <c r="FR2" s="440" t="s">
        <v>2136</v>
      </c>
      <c r="FS2" s="440" t="s">
        <v>2137</v>
      </c>
      <c r="FT2" s="440" t="s">
        <v>2138</v>
      </c>
      <c r="FU2" s="440" t="s">
        <v>2139</v>
      </c>
      <c r="FV2" s="440" t="s">
        <v>2140</v>
      </c>
      <c r="FW2" s="440" t="s">
        <v>2141</v>
      </c>
      <c r="FX2" s="440" t="s">
        <v>2142</v>
      </c>
      <c r="FY2" s="440" t="s">
        <v>2143</v>
      </c>
      <c r="FZ2" s="440" t="s">
        <v>2144</v>
      </c>
      <c r="GA2" s="441" t="s">
        <v>2192</v>
      </c>
      <c r="GB2" s="441" t="s">
        <v>2146</v>
      </c>
      <c r="GC2" s="441" t="s">
        <v>2147</v>
      </c>
      <c r="GD2" s="441" t="s">
        <v>2148</v>
      </c>
      <c r="GE2" s="441" t="s">
        <v>2149</v>
      </c>
      <c r="GF2" s="441" t="s">
        <v>2150</v>
      </c>
    </row>
    <row r="3" spans="2:188" ht="15">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2">
        <v>8.1000000000000003E-2</v>
      </c>
      <c r="AB3" s="442">
        <v>8.1000000000000003E-2</v>
      </c>
      <c r="AC3" s="442">
        <v>9.9000000000000005E-2</v>
      </c>
      <c r="AD3" s="442">
        <v>7.9000000000000001E-2</v>
      </c>
      <c r="AE3" s="442">
        <v>6.1000000000000006E-2</v>
      </c>
      <c r="AF3" s="442">
        <v>6.8000000000000005E-2</v>
      </c>
      <c r="AG3" s="442">
        <v>6.8000000000000005E-2</v>
      </c>
      <c r="AH3" s="442">
        <v>6.7000000000000004E-2</v>
      </c>
      <c r="AI3" s="442">
        <v>6.5000000000000002E-2</v>
      </c>
      <c r="AJ3" s="442">
        <v>6.4000000000000001E-2</v>
      </c>
      <c r="AL3" s="40">
        <v>1</v>
      </c>
      <c r="AM3" s="38"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30"/>
      <c r="BW3" s="40">
        <v>1</v>
      </c>
      <c r="BX3" s="38" t="s">
        <v>101</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5">
        <v>0.129</v>
      </c>
      <c r="CW3" s="405">
        <v>0.129</v>
      </c>
      <c r="CX3" s="405">
        <v>0.21100000000000002</v>
      </c>
      <c r="CY3" s="405">
        <v>0.191</v>
      </c>
      <c r="CZ3" s="405">
        <v>0.10100000000000001</v>
      </c>
      <c r="DA3" s="405">
        <v>0.125</v>
      </c>
      <c r="DB3" s="405">
        <v>0.125</v>
      </c>
      <c r="DC3" s="405">
        <v>0.107</v>
      </c>
      <c r="DD3" s="405">
        <v>0.105</v>
      </c>
      <c r="DE3" s="405">
        <v>0.104</v>
      </c>
      <c r="DF3" s="430"/>
      <c r="DG3" s="430"/>
      <c r="DH3" s="430"/>
      <c r="DI3" s="430"/>
      <c r="DJ3" s="430"/>
      <c r="DK3" s="430"/>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2193</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ht="15">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2">
        <v>5.8999999999999997E-2</v>
      </c>
      <c r="AB4" s="442">
        <v>5.8999999999999997E-2</v>
      </c>
      <c r="AC4" s="442">
        <v>7.1999999999999995E-2</v>
      </c>
      <c r="AD4" s="442">
        <v>5.8000000000000003E-2</v>
      </c>
      <c r="AE4" s="442">
        <v>4.4000000000000004E-2</v>
      </c>
      <c r="AF4" s="442">
        <v>0.05</v>
      </c>
      <c r="AG4" s="442">
        <v>0.05</v>
      </c>
      <c r="AH4" s="442">
        <v>4.9000000000000002E-2</v>
      </c>
      <c r="AI4" s="442">
        <v>4.7E-2</v>
      </c>
      <c r="AJ4" s="442">
        <v>4.7E-2</v>
      </c>
      <c r="AL4" s="40">
        <v>2</v>
      </c>
      <c r="AM4" s="38"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30"/>
      <c r="BW4" s="40">
        <v>2</v>
      </c>
      <c r="BX4" s="38" t="s">
        <v>102</v>
      </c>
      <c r="BY4" s="41">
        <v>0.40200000000000002</v>
      </c>
      <c r="BZ4" s="41">
        <v>0.32800000000000001</v>
      </c>
      <c r="CA4" s="41">
        <v>0.40200000000000002</v>
      </c>
      <c r="CB4" s="41">
        <v>0.36699999999999999</v>
      </c>
      <c r="CC4" s="399" t="s">
        <v>2122</v>
      </c>
      <c r="CD4" s="41">
        <v>7.9999999999999988E-2</v>
      </c>
      <c r="CE4" s="399" t="s">
        <v>2122</v>
      </c>
      <c r="CF4" s="399" t="s">
        <v>2122</v>
      </c>
      <c r="CG4" s="41">
        <v>0.13500000000000001</v>
      </c>
      <c r="CH4" s="41">
        <v>0.13400000000000001</v>
      </c>
      <c r="CI4" s="41">
        <v>0.13400000000000001</v>
      </c>
      <c r="CJ4" s="41">
        <v>0.10099999999999999</v>
      </c>
      <c r="CK4" s="41">
        <v>0.10099999999999999</v>
      </c>
      <c r="CL4" s="41">
        <v>9.4E-2</v>
      </c>
      <c r="CM4" s="41">
        <v>9.0999999999999998E-2</v>
      </c>
      <c r="CN4" s="399" t="s">
        <v>2122</v>
      </c>
      <c r="CO4" s="41">
        <v>0.10099999999999999</v>
      </c>
      <c r="CP4" s="41">
        <v>0.14400000000000002</v>
      </c>
      <c r="CQ4" s="41">
        <v>0.14400000000000002</v>
      </c>
      <c r="CR4" s="41">
        <v>0.20799999999999996</v>
      </c>
      <c r="CS4" s="41">
        <v>0.128</v>
      </c>
      <c r="CT4" s="41">
        <v>0.17299999999999999</v>
      </c>
      <c r="CU4" s="41">
        <v>0.13100000000000001</v>
      </c>
      <c r="CV4" s="399" t="s">
        <v>2122</v>
      </c>
      <c r="CW4" s="399" t="s">
        <v>2122</v>
      </c>
      <c r="CX4" s="405">
        <v>0.20700000000000002</v>
      </c>
      <c r="CY4" s="405">
        <v>0.187</v>
      </c>
      <c r="CZ4" s="399" t="s">
        <v>2122</v>
      </c>
      <c r="DA4" s="399" t="s">
        <v>2122</v>
      </c>
      <c r="DB4" s="399" t="s">
        <v>2122</v>
      </c>
      <c r="DC4" s="399" t="s">
        <v>2122</v>
      </c>
      <c r="DD4" s="399" t="s">
        <v>2122</v>
      </c>
      <c r="DE4" s="399" t="s">
        <v>2122</v>
      </c>
      <c r="DF4" s="430"/>
      <c r="DG4" s="430"/>
      <c r="DH4" s="430"/>
      <c r="DI4" s="430"/>
      <c r="DJ4" s="430"/>
      <c r="DK4" s="430"/>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2194</v>
      </c>
      <c r="EZ4" s="43">
        <f>DP4/BY4</f>
        <v>3.2338308457711469E-2</v>
      </c>
      <c r="FA4" s="43">
        <f t="shared" ref="FA4:FG6" si="12">DQ4/BZ4</f>
        <v>3.963414634146345E-2</v>
      </c>
      <c r="FB4" s="43">
        <f t="shared" si="12"/>
        <v>3.2338308457711469E-2</v>
      </c>
      <c r="FC4" s="43">
        <f t="shared" si="12"/>
        <v>3.5422343324250712E-2</v>
      </c>
      <c r="FD4" s="399" t="s">
        <v>2122</v>
      </c>
      <c r="FE4" s="43">
        <f t="shared" si="12"/>
        <v>0.13749999999999998</v>
      </c>
      <c r="FF4" s="399" t="s">
        <v>2122</v>
      </c>
      <c r="FG4" s="399" t="s">
        <v>2122</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9" t="s">
        <v>2122</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9" t="s">
        <v>2122</v>
      </c>
      <c r="FX4" s="399" t="s">
        <v>2122</v>
      </c>
      <c r="FY4" s="43">
        <f t="shared" si="7"/>
        <v>0.13043478260869562</v>
      </c>
      <c r="FZ4" s="43">
        <f t="shared" si="7"/>
        <v>0.14438502673796788</v>
      </c>
      <c r="GA4" s="399" t="s">
        <v>2122</v>
      </c>
      <c r="GB4" s="399" t="s">
        <v>2122</v>
      </c>
      <c r="GC4" s="399" t="s">
        <v>2122</v>
      </c>
      <c r="GD4" s="399" t="s">
        <v>2122</v>
      </c>
      <c r="GE4" s="399" t="s">
        <v>2122</v>
      </c>
      <c r="GF4" s="399" t="s">
        <v>2122</v>
      </c>
    </row>
    <row r="5" spans="2:188" ht="15">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2">
        <v>3.3000000000000002E-2</v>
      </c>
      <c r="AB5" s="442">
        <v>3.3000000000000002E-2</v>
      </c>
      <c r="AC5" s="442">
        <v>0.04</v>
      </c>
      <c r="AD5" s="442">
        <v>3.2000000000000001E-2</v>
      </c>
      <c r="AE5" s="442">
        <v>2.5000000000000001E-2</v>
      </c>
      <c r="AF5" s="442">
        <v>2.8000000000000001E-2</v>
      </c>
      <c r="AG5" s="442">
        <v>2.8000000000000001E-2</v>
      </c>
      <c r="AH5" s="442">
        <v>2.7E-2</v>
      </c>
      <c r="AI5" s="442">
        <v>2.6000000000000002E-2</v>
      </c>
      <c r="AJ5" s="442">
        <v>2.6000000000000002E-2</v>
      </c>
      <c r="AL5" s="40">
        <v>3</v>
      </c>
      <c r="AM5" s="38"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30"/>
      <c r="BW5" s="40">
        <v>3</v>
      </c>
      <c r="BX5" s="38" t="s">
        <v>103</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5">
        <v>0.11800000000000001</v>
      </c>
      <c r="CW5" s="405">
        <v>0.11800000000000001</v>
      </c>
      <c r="CX5" s="405">
        <v>0.16800000000000001</v>
      </c>
      <c r="CY5" s="405">
        <v>0.14799999999999999</v>
      </c>
      <c r="CZ5" s="405">
        <v>8.4000000000000005E-2</v>
      </c>
      <c r="DA5" s="405">
        <v>9.9000000000000005E-2</v>
      </c>
      <c r="DB5" s="405">
        <v>9.9000000000000005E-2</v>
      </c>
      <c r="DC5" s="405">
        <v>8.8999999999999996E-2</v>
      </c>
      <c r="DD5" s="405">
        <v>8.6999999999999994E-2</v>
      </c>
      <c r="DE5" s="405">
        <v>8.5999999999999993E-2</v>
      </c>
      <c r="DF5" s="430"/>
      <c r="DG5" s="430"/>
      <c r="DH5" s="430"/>
      <c r="DI5" s="430"/>
      <c r="DJ5" s="430"/>
      <c r="DK5" s="430"/>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2195</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ht="15">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30"/>
      <c r="BW6" s="40">
        <v>4</v>
      </c>
      <c r="BX6" s="38" t="s">
        <v>104</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5">
        <v>9.6000000000000002E-2</v>
      </c>
      <c r="CW6" s="405">
        <v>9.6000000000000002E-2</v>
      </c>
      <c r="CX6" s="405">
        <v>0.14099999999999999</v>
      </c>
      <c r="CY6" s="405">
        <v>0.127</v>
      </c>
      <c r="CZ6" s="405">
        <v>6.7000000000000004E-2</v>
      </c>
      <c r="DA6" s="405">
        <v>8.1000000000000003E-2</v>
      </c>
      <c r="DB6" s="405">
        <v>8.1000000000000003E-2</v>
      </c>
      <c r="DC6" s="405">
        <v>7.0999999999999994E-2</v>
      </c>
      <c r="DD6" s="405">
        <v>6.8999999999999992E-2</v>
      </c>
      <c r="DE6" s="405">
        <v>6.8999999999999992E-2</v>
      </c>
      <c r="DF6" s="430"/>
      <c r="DG6" s="430"/>
      <c r="DH6" s="430"/>
      <c r="DI6" s="430"/>
      <c r="DJ6" s="430"/>
      <c r="DK6" s="430"/>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2196</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ht="15">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2">
        <v>1.0999999999999999E-2</v>
      </c>
      <c r="AB7" s="442">
        <v>1.0999999999999999E-2</v>
      </c>
      <c r="AC7" s="442">
        <v>4.2999999999999997E-2</v>
      </c>
      <c r="AD7" s="442">
        <v>4.2999999999999997E-2</v>
      </c>
      <c r="AE7" s="442">
        <v>1.7000000000000001E-2</v>
      </c>
      <c r="AF7" s="442">
        <v>2.5999999999999999E-2</v>
      </c>
      <c r="AG7" s="442">
        <v>2.5999999999999999E-2</v>
      </c>
      <c r="AH7" s="442">
        <v>1.7999999999999999E-2</v>
      </c>
      <c r="AI7" s="442">
        <v>1.7999999999999999E-2</v>
      </c>
      <c r="AJ7" s="442">
        <v>1.7999999999999999E-2</v>
      </c>
      <c r="AL7" s="40">
        <v>5</v>
      </c>
      <c r="AM7" s="38"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30"/>
      <c r="BW7" s="40">
        <v>5</v>
      </c>
      <c r="BX7" s="38" t="s">
        <v>105</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9" t="s">
        <v>2122</v>
      </c>
      <c r="CK7" s="41">
        <v>0.09</v>
      </c>
      <c r="CL7" s="41">
        <v>8.3000000000000004E-2</v>
      </c>
      <c r="CM7" s="41">
        <v>0.08</v>
      </c>
      <c r="CN7" s="41">
        <v>0.09</v>
      </c>
      <c r="CO7" s="41">
        <v>0.09</v>
      </c>
      <c r="CP7" s="41">
        <v>0.121</v>
      </c>
      <c r="CQ7" s="41">
        <v>0.121</v>
      </c>
      <c r="CR7" s="41">
        <v>0.185</v>
      </c>
      <c r="CS7" s="41">
        <v>0.111</v>
      </c>
      <c r="CT7" s="41">
        <v>0.15600000000000003</v>
      </c>
      <c r="CU7" s="41">
        <v>0.114</v>
      </c>
      <c r="CV7" s="405">
        <v>0.109</v>
      </c>
      <c r="CW7" s="405">
        <v>0.109</v>
      </c>
      <c r="CX7" s="405">
        <v>0.17300000000000001</v>
      </c>
      <c r="CY7" s="405">
        <v>0.153</v>
      </c>
      <c r="CZ7" s="405">
        <v>9.0000000000000011E-2</v>
      </c>
      <c r="DA7" s="405">
        <v>0.107</v>
      </c>
      <c r="DB7" s="405">
        <v>0.107</v>
      </c>
      <c r="DC7" s="405">
        <v>9.4E-2</v>
      </c>
      <c r="DD7" s="405">
        <v>9.1999999999999998E-2</v>
      </c>
      <c r="DE7" s="405">
        <v>9.0999999999999998E-2</v>
      </c>
      <c r="DF7" s="430"/>
      <c r="DG7" s="430"/>
      <c r="DH7" s="430"/>
      <c r="DI7" s="430"/>
      <c r="DJ7" s="430"/>
      <c r="DK7" s="430"/>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2197</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ht="15">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42">
        <v>3.9E-2</v>
      </c>
      <c r="AD8" s="442">
        <v>3.9E-2</v>
      </c>
      <c r="AE8" s="399" t="s">
        <v>2122</v>
      </c>
      <c r="AF8" s="399" t="s">
        <v>2122</v>
      </c>
      <c r="AG8" s="399" t="s">
        <v>2122</v>
      </c>
      <c r="AH8" s="399" t="s">
        <v>2122</v>
      </c>
      <c r="AI8" s="399" t="s">
        <v>2122</v>
      </c>
      <c r="AJ8" s="399" t="s">
        <v>2122</v>
      </c>
      <c r="AL8" s="40">
        <v>6</v>
      </c>
      <c r="AM8" s="38" t="s">
        <v>2031</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3"/>
      <c r="BW8" s="40">
        <v>6</v>
      </c>
      <c r="BX8" s="38" t="s">
        <v>106</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9" t="s">
        <v>2122</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5">
        <v>0.107</v>
      </c>
      <c r="CW8" s="405">
        <v>0.107</v>
      </c>
      <c r="CX8" s="405">
        <v>0.184</v>
      </c>
      <c r="CY8" s="405">
        <v>0.17</v>
      </c>
      <c r="CZ8" s="405">
        <v>8.4000000000000005E-2</v>
      </c>
      <c r="DA8" s="405">
        <v>0.107</v>
      </c>
      <c r="DB8" s="405">
        <v>0.107</v>
      </c>
      <c r="DC8" s="405">
        <v>8.8999999999999996E-2</v>
      </c>
      <c r="DD8" s="405">
        <v>8.6999999999999994E-2</v>
      </c>
      <c r="DE8" s="405">
        <v>8.6999999999999994E-2</v>
      </c>
      <c r="DF8" s="430"/>
      <c r="DG8" s="430"/>
      <c r="DH8" s="430"/>
      <c r="DI8" s="430"/>
      <c r="DJ8" s="430"/>
      <c r="DK8" s="430"/>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2198</v>
      </c>
      <c r="EZ8" s="43">
        <f>DP8/BY4</f>
        <v>0.14427860696517411</v>
      </c>
      <c r="FA8" s="43">
        <f t="shared" si="23"/>
        <v>0.17682926829268292</v>
      </c>
      <c r="FB8" s="43">
        <f t="shared" si="23"/>
        <v>0.14427860696517411</v>
      </c>
      <c r="FC8" s="43">
        <f t="shared" si="23"/>
        <v>0.15803814713896458</v>
      </c>
      <c r="FD8" s="399" t="s">
        <v>2122</v>
      </c>
      <c r="FE8" s="43">
        <f t="shared" si="23"/>
        <v>0.27499999999999997</v>
      </c>
      <c r="FF8" s="399" t="s">
        <v>2122</v>
      </c>
      <c r="FG8" s="399" t="s">
        <v>2122</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9" t="s">
        <v>2122</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9" t="s">
        <v>2122</v>
      </c>
      <c r="FX8" s="399" t="s">
        <v>2122</v>
      </c>
      <c r="FY8" s="43">
        <f t="shared" si="23"/>
        <v>0.3140096618357488</v>
      </c>
      <c r="FZ8" s="43">
        <f t="shared" si="23"/>
        <v>0.34759358288770054</v>
      </c>
      <c r="GA8" s="399" t="s">
        <v>2122</v>
      </c>
      <c r="GB8" s="399" t="s">
        <v>2122</v>
      </c>
      <c r="GC8" s="399" t="s">
        <v>2122</v>
      </c>
      <c r="GD8" s="399" t="s">
        <v>2122</v>
      </c>
      <c r="GE8" s="399" t="s">
        <v>2122</v>
      </c>
      <c r="GF8" s="399" t="s">
        <v>2122</v>
      </c>
    </row>
    <row r="9" spans="2:188" ht="15">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30"/>
      <c r="BW9" s="40">
        <v>7</v>
      </c>
      <c r="BX9" s="38" t="s">
        <v>107</v>
      </c>
      <c r="BY9" s="41">
        <v>0.35700000000000004</v>
      </c>
      <c r="BZ9" s="41">
        <v>0.28300000000000003</v>
      </c>
      <c r="CA9" s="41">
        <v>0.35700000000000004</v>
      </c>
      <c r="CB9" s="41">
        <v>0.32200000000000001</v>
      </c>
      <c r="CC9" s="399" t="s">
        <v>2122</v>
      </c>
      <c r="CD9" s="41">
        <v>6.8999999999999992E-2</v>
      </c>
      <c r="CE9" s="399" t="s">
        <v>2122</v>
      </c>
      <c r="CF9" s="399" t="s">
        <v>2122</v>
      </c>
      <c r="CG9" s="41">
        <v>0.10700000000000001</v>
      </c>
      <c r="CH9" s="41">
        <v>0.11600000000000001</v>
      </c>
      <c r="CI9" s="41">
        <v>0.11600000000000001</v>
      </c>
      <c r="CJ9" s="399" t="s">
        <v>2122</v>
      </c>
      <c r="CK9" s="41">
        <v>8.7999999999999995E-2</v>
      </c>
      <c r="CL9" s="41">
        <v>8.1000000000000003E-2</v>
      </c>
      <c r="CM9" s="41">
        <v>7.8E-2</v>
      </c>
      <c r="CN9" s="399" t="s">
        <v>2122</v>
      </c>
      <c r="CO9" s="41">
        <v>8.7999999999999995E-2</v>
      </c>
      <c r="CP9" s="41">
        <v>0.11799999999999999</v>
      </c>
      <c r="CQ9" s="41">
        <v>0.11799999999999999</v>
      </c>
      <c r="CR9" s="41">
        <v>0.182</v>
      </c>
      <c r="CS9" s="41">
        <v>0.108</v>
      </c>
      <c r="CT9" s="41">
        <v>0.15300000000000002</v>
      </c>
      <c r="CU9" s="41">
        <v>0.111</v>
      </c>
      <c r="CV9" s="399" t="s">
        <v>2122</v>
      </c>
      <c r="CW9" s="399" t="s">
        <v>2122</v>
      </c>
      <c r="CX9" s="405">
        <v>0.16900000000000001</v>
      </c>
      <c r="CY9" s="405">
        <v>0.14899999999999999</v>
      </c>
      <c r="CZ9" s="399" t="s">
        <v>2122</v>
      </c>
      <c r="DA9" s="399" t="s">
        <v>2122</v>
      </c>
      <c r="DB9" s="399" t="s">
        <v>2122</v>
      </c>
      <c r="DC9" s="399" t="s">
        <v>2122</v>
      </c>
      <c r="DD9" s="399" t="s">
        <v>2122</v>
      </c>
      <c r="DE9" s="399" t="s">
        <v>2122</v>
      </c>
      <c r="DF9" s="430"/>
      <c r="DG9" s="430"/>
      <c r="DH9" s="430"/>
      <c r="DI9" s="430"/>
      <c r="DJ9" s="430"/>
      <c r="DK9" s="430"/>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2199</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ht="15">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2">
        <v>0.02</v>
      </c>
      <c r="AB10" s="442">
        <v>0.02</v>
      </c>
      <c r="AC10" s="442">
        <v>3.7999999999999999E-2</v>
      </c>
      <c r="AD10" s="442">
        <v>3.7999999999999999E-2</v>
      </c>
      <c r="AE10" s="442">
        <v>1.0999999999999999E-2</v>
      </c>
      <c r="AF10" s="442">
        <v>1.7999999999999999E-2</v>
      </c>
      <c r="AG10" s="442">
        <v>1.7999999999999999E-2</v>
      </c>
      <c r="AH10" s="442">
        <v>1.2999999999999999E-2</v>
      </c>
      <c r="AI10" s="442">
        <v>1.2999999999999999E-2</v>
      </c>
      <c r="AJ10" s="442">
        <v>1.2999999999999999E-2</v>
      </c>
      <c r="AL10" s="40">
        <v>8</v>
      </c>
      <c r="AM10" s="38"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30"/>
      <c r="BW10" s="40">
        <v>8</v>
      </c>
      <c r="BX10" s="38" t="s">
        <v>108</v>
      </c>
      <c r="BY10" s="41">
        <v>0.32800000000000001</v>
      </c>
      <c r="BZ10" s="41">
        <v>0.27400000000000002</v>
      </c>
      <c r="CA10" s="41">
        <v>0.32800000000000001</v>
      </c>
      <c r="CB10" s="41">
        <v>0.30299999999999999</v>
      </c>
      <c r="CC10" s="399" t="s">
        <v>2122</v>
      </c>
      <c r="CD10" s="41">
        <v>6.7999999999999991E-2</v>
      </c>
      <c r="CE10" s="399" t="s">
        <v>2122</v>
      </c>
      <c r="CF10" s="399" t="s">
        <v>2122</v>
      </c>
      <c r="CG10" s="41">
        <v>0.11799999999999999</v>
      </c>
      <c r="CH10" s="41">
        <v>0.11599999999999999</v>
      </c>
      <c r="CI10" s="41">
        <v>0.11599999999999999</v>
      </c>
      <c r="CJ10" s="399" t="s">
        <v>2122</v>
      </c>
      <c r="CK10" s="41">
        <v>8.3999999999999991E-2</v>
      </c>
      <c r="CL10" s="41">
        <v>7.8E-2</v>
      </c>
      <c r="CM10" s="41">
        <v>7.6999999999999999E-2</v>
      </c>
      <c r="CN10" s="399" t="s">
        <v>2122</v>
      </c>
      <c r="CO10" s="41">
        <v>8.3999999999999991E-2</v>
      </c>
      <c r="CP10" s="41">
        <v>0.121</v>
      </c>
      <c r="CQ10" s="41">
        <v>0.121</v>
      </c>
      <c r="CR10" s="41">
        <v>0.16799999999999998</v>
      </c>
      <c r="CS10" s="41">
        <v>0.106</v>
      </c>
      <c r="CT10" s="41">
        <v>0.13900000000000001</v>
      </c>
      <c r="CU10" s="41">
        <v>0.108</v>
      </c>
      <c r="CV10" s="399" t="s">
        <v>2122</v>
      </c>
      <c r="CW10" s="399" t="s">
        <v>2122</v>
      </c>
      <c r="CX10" s="405">
        <v>0.18</v>
      </c>
      <c r="CY10" s="405">
        <v>0.16600000000000001</v>
      </c>
      <c r="CZ10" s="399" t="s">
        <v>2122</v>
      </c>
      <c r="DA10" s="399" t="s">
        <v>2122</v>
      </c>
      <c r="DB10" s="399" t="s">
        <v>2122</v>
      </c>
      <c r="DC10" s="399" t="s">
        <v>2122</v>
      </c>
      <c r="DD10" s="399" t="s">
        <v>2122</v>
      </c>
      <c r="DE10" s="399" t="s">
        <v>2122</v>
      </c>
      <c r="DF10" s="430"/>
      <c r="DG10" s="430"/>
      <c r="DH10" s="430"/>
      <c r="DI10" s="430"/>
      <c r="DJ10" s="430"/>
      <c r="DK10" s="430"/>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2200</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ht="15">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30"/>
      <c r="BW11" s="40">
        <v>9</v>
      </c>
      <c r="BX11" s="38" t="s">
        <v>109</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9" t="s">
        <v>2122</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5">
        <v>8.6999999999999994E-2</v>
      </c>
      <c r="CW11" s="405">
        <v>8.6999999999999994E-2</v>
      </c>
      <c r="CX11" s="405">
        <v>0.14599999999999999</v>
      </c>
      <c r="CY11" s="405">
        <v>0.13200000000000001</v>
      </c>
      <c r="CZ11" s="405">
        <v>7.3000000000000009E-2</v>
      </c>
      <c r="DA11" s="405">
        <v>8.8999999999999996E-2</v>
      </c>
      <c r="DB11" s="405">
        <v>8.8999999999999996E-2</v>
      </c>
      <c r="DC11" s="405">
        <v>7.5999999999999998E-2</v>
      </c>
      <c r="DD11" s="405">
        <v>7.3999999999999996E-2</v>
      </c>
      <c r="DE11" s="405">
        <v>7.3999999999999996E-2</v>
      </c>
      <c r="DF11" s="430"/>
      <c r="DG11" s="430"/>
      <c r="DH11" s="430"/>
      <c r="DI11" s="430"/>
      <c r="DJ11" s="430"/>
      <c r="DK11" s="430"/>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2201</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9" t="s">
        <v>2122</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ht="15">
      <c r="AL12" s="40">
        <v>10</v>
      </c>
      <c r="AM12" s="38" t="s">
        <v>2029</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3"/>
      <c r="BW12" s="40">
        <v>10</v>
      </c>
      <c r="BX12" s="38" t="s">
        <v>110</v>
      </c>
      <c r="BY12" s="41">
        <v>0.28300000000000003</v>
      </c>
      <c r="BZ12" s="41">
        <v>0.22899999999999998</v>
      </c>
      <c r="CA12" s="41">
        <v>0.28300000000000003</v>
      </c>
      <c r="CB12" s="41">
        <v>0.25800000000000001</v>
      </c>
      <c r="CC12" s="399" t="s">
        <v>2122</v>
      </c>
      <c r="CD12" s="41">
        <v>5.6999999999999995E-2</v>
      </c>
      <c r="CE12" s="399" t="s">
        <v>2122</v>
      </c>
      <c r="CF12" s="399" t="s">
        <v>2122</v>
      </c>
      <c r="CG12" s="41">
        <v>0.09</v>
      </c>
      <c r="CH12" s="41">
        <v>9.799999999999999E-2</v>
      </c>
      <c r="CI12" s="41">
        <v>9.799999999999999E-2</v>
      </c>
      <c r="CJ12" s="399" t="s">
        <v>2122</v>
      </c>
      <c r="CK12" s="41">
        <v>7.0999999999999994E-2</v>
      </c>
      <c r="CL12" s="41">
        <v>6.5000000000000002E-2</v>
      </c>
      <c r="CM12" s="41">
        <v>6.4000000000000001E-2</v>
      </c>
      <c r="CN12" s="399" t="s">
        <v>2122</v>
      </c>
      <c r="CO12" s="41">
        <v>7.0999999999999994E-2</v>
      </c>
      <c r="CP12" s="41">
        <v>9.5000000000000001E-2</v>
      </c>
      <c r="CQ12" s="41">
        <v>9.5000000000000001E-2</v>
      </c>
      <c r="CR12" s="41">
        <v>0.14200000000000002</v>
      </c>
      <c r="CS12" s="41">
        <v>8.5999999999999993E-2</v>
      </c>
      <c r="CT12" s="41">
        <v>0.11899999999999999</v>
      </c>
      <c r="CU12" s="41">
        <v>8.7999999999999995E-2</v>
      </c>
      <c r="CV12" s="399" t="s">
        <v>2122</v>
      </c>
      <c r="CW12" s="399" t="s">
        <v>2122</v>
      </c>
      <c r="CX12" s="405">
        <v>0.14199999999999999</v>
      </c>
      <c r="CY12" s="405">
        <v>0.128</v>
      </c>
      <c r="CZ12" s="399" t="s">
        <v>2122</v>
      </c>
      <c r="DA12" s="399" t="s">
        <v>2122</v>
      </c>
      <c r="DB12" s="399" t="s">
        <v>2122</v>
      </c>
      <c r="DC12" s="399" t="s">
        <v>2122</v>
      </c>
      <c r="DD12" s="399" t="s">
        <v>2122</v>
      </c>
      <c r="DE12" s="399" t="s">
        <v>2122</v>
      </c>
      <c r="DF12" s="443"/>
      <c r="DG12" s="443"/>
      <c r="DH12" s="443"/>
      <c r="DI12" s="443"/>
      <c r="DJ12" s="443"/>
      <c r="DK12" s="443"/>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2202</v>
      </c>
      <c r="EZ12" s="43">
        <f>DP12/BY3</f>
        <v>0.10311750599520392</v>
      </c>
      <c r="FA12" s="43">
        <f t="shared" ref="FA12:FZ15" si="40">DQ12/BZ3</f>
        <v>0.12536443148688056</v>
      </c>
      <c r="FB12" s="43">
        <f t="shared" si="40"/>
        <v>0.10311750599520392</v>
      </c>
      <c r="FC12" s="43">
        <f t="shared" si="40"/>
        <v>0.11256544502617812</v>
      </c>
      <c r="FD12" s="399" t="s">
        <v>2122</v>
      </c>
      <c r="FE12" s="43">
        <f t="shared" si="40"/>
        <v>0.16049382716049382</v>
      </c>
      <c r="FF12" s="399" t="s">
        <v>2122</v>
      </c>
      <c r="FG12" s="399" t="s">
        <v>2122</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9" t="s">
        <v>2122</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9" t="s">
        <v>2122</v>
      </c>
      <c r="FX12" s="399" t="s">
        <v>2122</v>
      </c>
      <c r="FY12" s="43">
        <f t="shared" si="40"/>
        <v>0.16587677725118483</v>
      </c>
      <c r="FZ12" s="43">
        <f t="shared" si="40"/>
        <v>0.18324607329842935</v>
      </c>
      <c r="GA12" s="399" t="s">
        <v>2122</v>
      </c>
      <c r="GB12" s="399" t="s">
        <v>2122</v>
      </c>
      <c r="GC12" s="399" t="s">
        <v>2122</v>
      </c>
      <c r="GD12" s="399" t="s">
        <v>2122</v>
      </c>
      <c r="GE12" s="399" t="s">
        <v>2122</v>
      </c>
      <c r="GF12" s="399" t="s">
        <v>2122</v>
      </c>
    </row>
    <row r="13" spans="2:188" ht="15">
      <c r="AL13" s="40">
        <v>11</v>
      </c>
      <c r="AM13" s="38"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30"/>
      <c r="BW13" s="40">
        <v>11</v>
      </c>
      <c r="BX13" s="38" t="s">
        <v>111</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9" t="s">
        <v>2122</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5">
        <v>8.1000000000000003E-2</v>
      </c>
      <c r="CW13" s="405">
        <v>8.1000000000000003E-2</v>
      </c>
      <c r="CX13" s="405">
        <v>0.152</v>
      </c>
      <c r="CY13" s="405">
        <v>0.14399999999999999</v>
      </c>
      <c r="CZ13" s="405">
        <v>6.5000000000000002E-2</v>
      </c>
      <c r="DA13" s="405">
        <v>8.4999999999999992E-2</v>
      </c>
      <c r="DB13" s="405">
        <v>8.4999999999999992E-2</v>
      </c>
      <c r="DC13" s="405">
        <v>6.699999999999999E-2</v>
      </c>
      <c r="DD13" s="405">
        <v>6.5999999999999989E-2</v>
      </c>
      <c r="DE13" s="405">
        <v>6.5999999999999989E-2</v>
      </c>
      <c r="DF13" s="443"/>
      <c r="DG13" s="443"/>
      <c r="DH13" s="443"/>
      <c r="DI13" s="443"/>
      <c r="DJ13" s="443"/>
      <c r="DK13" s="443"/>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2203</v>
      </c>
      <c r="EZ13" s="43">
        <f>DP13/BY4</f>
        <v>6.9651741293532396E-2</v>
      </c>
      <c r="FA13" s="43">
        <f t="shared" si="40"/>
        <v>8.5365853658536661E-2</v>
      </c>
      <c r="FB13" s="43">
        <f t="shared" si="40"/>
        <v>6.9651741293532396E-2</v>
      </c>
      <c r="FC13" s="43">
        <f t="shared" si="40"/>
        <v>7.6294277929155385E-2</v>
      </c>
      <c r="FD13" s="399" t="s">
        <v>2122</v>
      </c>
      <c r="FE13" s="43">
        <f t="shared" si="40"/>
        <v>0.15</v>
      </c>
      <c r="FF13" s="399" t="s">
        <v>2122</v>
      </c>
      <c r="FG13" s="399" t="s">
        <v>2122</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9" t="s">
        <v>2122</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9" t="s">
        <v>2122</v>
      </c>
      <c r="FX13" s="399" t="s">
        <v>2122</v>
      </c>
      <c r="FY13" s="43">
        <f t="shared" si="40"/>
        <v>0.14975845410628019</v>
      </c>
      <c r="FZ13" s="43">
        <f t="shared" si="40"/>
        <v>0.16577540106951871</v>
      </c>
      <c r="GA13" s="399" t="s">
        <v>2122</v>
      </c>
      <c r="GB13" s="399" t="s">
        <v>2122</v>
      </c>
      <c r="GC13" s="399" t="s">
        <v>2122</v>
      </c>
      <c r="GD13" s="399" t="s">
        <v>2122</v>
      </c>
      <c r="GE13" s="399" t="s">
        <v>2122</v>
      </c>
      <c r="GF13" s="399" t="s">
        <v>2122</v>
      </c>
    </row>
    <row r="14" spans="2:188" ht="15">
      <c r="AL14" s="40">
        <v>12</v>
      </c>
      <c r="AM14" s="38" t="s">
        <v>2034</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3"/>
      <c r="BW14" s="40">
        <v>12</v>
      </c>
      <c r="BX14" s="38" t="s">
        <v>112</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9" t="s">
        <v>2122</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5">
        <v>9.8000000000000004E-2</v>
      </c>
      <c r="CW14" s="405">
        <v>9.8000000000000004E-2</v>
      </c>
      <c r="CX14" s="405">
        <v>0.13</v>
      </c>
      <c r="CY14" s="405">
        <v>0.11</v>
      </c>
      <c r="CZ14" s="405">
        <v>7.3000000000000009E-2</v>
      </c>
      <c r="DA14" s="405">
        <v>8.1000000000000003E-2</v>
      </c>
      <c r="DB14" s="405">
        <v>8.1000000000000003E-2</v>
      </c>
      <c r="DC14" s="405">
        <v>7.5999999999999998E-2</v>
      </c>
      <c r="DD14" s="405">
        <v>7.3999999999999996E-2</v>
      </c>
      <c r="DE14" s="405">
        <v>7.2999999999999995E-2</v>
      </c>
      <c r="DF14" s="443"/>
      <c r="DG14" s="443"/>
      <c r="DH14" s="443"/>
      <c r="DI14" s="443"/>
      <c r="DJ14" s="443"/>
      <c r="DK14" s="443"/>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2204</v>
      </c>
      <c r="EZ14" s="43">
        <f>DP14/BY5</f>
        <v>-7.7809798270893279E-2</v>
      </c>
      <c r="FA14" s="43">
        <f t="shared" si="40"/>
        <v>-9.8901098901098772E-2</v>
      </c>
      <c r="FB14" s="43">
        <f t="shared" si="40"/>
        <v>-7.7809798270893279E-2</v>
      </c>
      <c r="FC14" s="43">
        <f t="shared" si="40"/>
        <v>-8.6538461538461439E-2</v>
      </c>
      <c r="FD14" s="399" t="s">
        <v>2122</v>
      </c>
      <c r="FE14" s="43">
        <f t="shared" si="40"/>
        <v>-1.4925373134328374E-2</v>
      </c>
      <c r="FF14" s="399" t="s">
        <v>2122</v>
      </c>
      <c r="FG14" s="399" t="s">
        <v>2122</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9" t="s">
        <v>2122</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9" t="s">
        <v>2122</v>
      </c>
      <c r="FX14" s="399" t="s">
        <v>2122</v>
      </c>
      <c r="FY14" s="43">
        <f t="shared" si="40"/>
        <v>-4.7619047619047658E-2</v>
      </c>
      <c r="FZ14" s="43">
        <f t="shared" si="40"/>
        <v>-5.4054054054054106E-2</v>
      </c>
      <c r="GA14" s="399" t="s">
        <v>2122</v>
      </c>
      <c r="GB14" s="399" t="s">
        <v>2122</v>
      </c>
      <c r="GC14" s="399" t="s">
        <v>2122</v>
      </c>
      <c r="GD14" s="399" t="s">
        <v>2122</v>
      </c>
      <c r="GE14" s="399" t="s">
        <v>2122</v>
      </c>
      <c r="GF14" s="399" t="s">
        <v>2122</v>
      </c>
    </row>
    <row r="15" spans="2:188" ht="15">
      <c r="AL15" s="40">
        <v>13</v>
      </c>
      <c r="AM15" s="38" t="s">
        <v>2030</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3"/>
      <c r="BW15" s="40">
        <v>13</v>
      </c>
      <c r="BX15" s="38" t="s">
        <v>113</v>
      </c>
      <c r="BY15" s="41">
        <v>0.23900000000000002</v>
      </c>
      <c r="BZ15" s="41">
        <v>0.20899999999999999</v>
      </c>
      <c r="CA15" s="41">
        <v>0.23900000000000002</v>
      </c>
      <c r="CB15" s="41">
        <v>0.22500000000000001</v>
      </c>
      <c r="CC15" s="399" t="s">
        <v>2122</v>
      </c>
      <c r="CD15" s="41">
        <v>5.3999999999999992E-2</v>
      </c>
      <c r="CE15" s="399" t="s">
        <v>2122</v>
      </c>
      <c r="CF15" s="399" t="s">
        <v>2122</v>
      </c>
      <c r="CG15" s="41">
        <v>9.7000000000000003E-2</v>
      </c>
      <c r="CH15" s="41">
        <v>9.4E-2</v>
      </c>
      <c r="CI15" s="41">
        <v>9.4E-2</v>
      </c>
      <c r="CJ15" s="399" t="s">
        <v>2122</v>
      </c>
      <c r="CK15" s="41">
        <v>6.2999999999999987E-2</v>
      </c>
      <c r="CL15" s="41">
        <v>0.06</v>
      </c>
      <c r="CM15" s="41">
        <v>5.8999999999999997E-2</v>
      </c>
      <c r="CN15" s="399" t="s">
        <v>2122</v>
      </c>
      <c r="CO15" s="41">
        <v>6.2999999999999987E-2</v>
      </c>
      <c r="CP15" s="41">
        <v>9.2999999999999999E-2</v>
      </c>
      <c r="CQ15" s="41">
        <v>9.2999999999999999E-2</v>
      </c>
      <c r="CR15" s="41">
        <v>0.11899999999999999</v>
      </c>
      <c r="CS15" s="41">
        <v>0.08</v>
      </c>
      <c r="CT15" s="41">
        <v>9.8000000000000004E-2</v>
      </c>
      <c r="CU15" s="41">
        <v>8.1000000000000003E-2</v>
      </c>
      <c r="CV15" s="399" t="s">
        <v>2122</v>
      </c>
      <c r="CW15" s="399" t="s">
        <v>2122</v>
      </c>
      <c r="CX15" s="405">
        <v>0.14799999999999999</v>
      </c>
      <c r="CY15" s="405">
        <v>0.14000000000000001</v>
      </c>
      <c r="CZ15" s="399" t="s">
        <v>2122</v>
      </c>
      <c r="DA15" s="399" t="s">
        <v>2122</v>
      </c>
      <c r="DB15" s="399" t="s">
        <v>2122</v>
      </c>
      <c r="DC15" s="399" t="s">
        <v>2122</v>
      </c>
      <c r="DD15" s="399" t="s">
        <v>2122</v>
      </c>
      <c r="DE15" s="399" t="s">
        <v>2122</v>
      </c>
      <c r="DF15" s="443"/>
      <c r="DG15" s="443"/>
      <c r="DH15" s="443"/>
      <c r="DI15" s="443"/>
      <c r="DJ15" s="443"/>
      <c r="DK15" s="443"/>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2205</v>
      </c>
      <c r="EZ15" s="43">
        <f>DP15/BY6</f>
        <v>-0.36996336996336987</v>
      </c>
      <c r="FA15" s="43">
        <f t="shared" si="40"/>
        <v>-0.36986301369863006</v>
      </c>
      <c r="FB15" s="43">
        <f t="shared" si="40"/>
        <v>-0.36996336996336987</v>
      </c>
      <c r="FC15" s="43">
        <f t="shared" si="40"/>
        <v>-0.36693548387096775</v>
      </c>
      <c r="FD15" s="399" t="s">
        <v>2122</v>
      </c>
      <c r="FE15" s="43">
        <f t="shared" si="40"/>
        <v>-0.23636363636363636</v>
      </c>
      <c r="FF15" s="399" t="s">
        <v>2122</v>
      </c>
      <c r="FG15" s="399" t="s">
        <v>2122</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9" t="s">
        <v>2122</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9" t="s">
        <v>2122</v>
      </c>
      <c r="FX15" s="399" t="s">
        <v>2122</v>
      </c>
      <c r="FY15" s="43">
        <f t="shared" si="40"/>
        <v>-0.24822695035461018</v>
      </c>
      <c r="FZ15" s="43">
        <f t="shared" si="40"/>
        <v>-0.22834645669291337</v>
      </c>
      <c r="GA15" s="399" t="s">
        <v>2122</v>
      </c>
      <c r="GB15" s="399" t="s">
        <v>2122</v>
      </c>
      <c r="GC15" s="399" t="s">
        <v>2122</v>
      </c>
      <c r="GD15" s="399" t="s">
        <v>2122</v>
      </c>
      <c r="GE15" s="399" t="s">
        <v>2122</v>
      </c>
      <c r="GF15" s="399" t="s">
        <v>2122</v>
      </c>
    </row>
    <row r="16" spans="2:188" ht="15">
      <c r="AL16" s="40">
        <v>14</v>
      </c>
      <c r="AM16" s="38" t="s">
        <v>2033</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3"/>
      <c r="BW16" s="40">
        <v>14</v>
      </c>
      <c r="BX16" s="38" t="s">
        <v>114</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9" t="s">
        <v>2122</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5">
        <v>6.0999999999999999E-2</v>
      </c>
      <c r="CW16" s="405">
        <v>6.0999999999999999E-2</v>
      </c>
      <c r="CX16" s="405">
        <v>0.11399999999999999</v>
      </c>
      <c r="CY16" s="405">
        <v>0.106</v>
      </c>
      <c r="CZ16" s="405">
        <v>5.4000000000000006E-2</v>
      </c>
      <c r="DA16" s="405">
        <v>6.7000000000000004E-2</v>
      </c>
      <c r="DB16" s="405">
        <v>6.7000000000000004E-2</v>
      </c>
      <c r="DC16" s="405">
        <v>5.3999999999999999E-2</v>
      </c>
      <c r="DD16" s="405">
        <v>5.2999999999999999E-2</v>
      </c>
      <c r="DE16" s="405">
        <v>5.2999999999999999E-2</v>
      </c>
      <c r="DF16" s="443"/>
      <c r="DG16" s="443"/>
      <c r="DH16" s="443"/>
      <c r="DI16" s="443"/>
      <c r="DJ16" s="443"/>
      <c r="DK16" s="443"/>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2206</v>
      </c>
      <c r="EZ16" s="43">
        <f>DP16/BY3</f>
        <v>0.21103117505995209</v>
      </c>
      <c r="FA16" s="43">
        <f t="shared" ref="FA16:FZ19" si="54">DQ16/BZ3</f>
        <v>0.25655976676384845</v>
      </c>
      <c r="FB16" s="43">
        <f t="shared" si="54"/>
        <v>0.21103117505995209</v>
      </c>
      <c r="FC16" s="43">
        <f t="shared" si="54"/>
        <v>0.23036649214659691</v>
      </c>
      <c r="FD16" s="399" t="s">
        <v>2122</v>
      </c>
      <c r="FE16" s="43">
        <f t="shared" si="54"/>
        <v>0.29629629629629628</v>
      </c>
      <c r="FF16" s="399" t="s">
        <v>2122</v>
      </c>
      <c r="FG16" s="399" t="s">
        <v>2122</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9" t="s">
        <v>2122</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9" t="s">
        <v>2122</v>
      </c>
      <c r="FX16" s="399" t="s">
        <v>2122</v>
      </c>
      <c r="FY16" s="43">
        <f t="shared" si="54"/>
        <v>0.34597156398104267</v>
      </c>
      <c r="FZ16" s="43">
        <f t="shared" si="54"/>
        <v>0.38219895287958122</v>
      </c>
      <c r="GA16" s="399" t="s">
        <v>2122</v>
      </c>
      <c r="GB16" s="399" t="s">
        <v>2122</v>
      </c>
      <c r="GC16" s="399" t="s">
        <v>2122</v>
      </c>
      <c r="GD16" s="399" t="s">
        <v>2122</v>
      </c>
      <c r="GE16" s="399" t="s">
        <v>2122</v>
      </c>
      <c r="GF16" s="399" t="s">
        <v>2122</v>
      </c>
    </row>
    <row r="17" spans="38:188" ht="15">
      <c r="AL17" s="40">
        <v>15</v>
      </c>
      <c r="AM17" s="38" t="s">
        <v>2032</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3"/>
      <c r="BW17" s="40">
        <v>15</v>
      </c>
      <c r="BX17" s="38" t="s">
        <v>115</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9" t="s">
        <v>2122</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5">
        <v>7.5999999999999998E-2</v>
      </c>
      <c r="CW17" s="405">
        <v>7.5999999999999998E-2</v>
      </c>
      <c r="CX17" s="405">
        <v>0.10299999999999999</v>
      </c>
      <c r="CY17" s="405">
        <v>8.8999999999999996E-2</v>
      </c>
      <c r="CZ17" s="405">
        <v>5.6000000000000008E-2</v>
      </c>
      <c r="DA17" s="405">
        <v>6.3E-2</v>
      </c>
      <c r="DB17" s="405">
        <v>6.3E-2</v>
      </c>
      <c r="DC17" s="405">
        <v>5.8000000000000003E-2</v>
      </c>
      <c r="DD17" s="405">
        <v>5.6000000000000001E-2</v>
      </c>
      <c r="DE17" s="405">
        <v>5.6000000000000001E-2</v>
      </c>
      <c r="DF17" s="443"/>
      <c r="DG17" s="443"/>
      <c r="DH17" s="443"/>
      <c r="DI17" s="443"/>
      <c r="DJ17" s="443"/>
      <c r="DK17" s="443"/>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2207</v>
      </c>
      <c r="EZ17" s="43">
        <f>DP17/BY4</f>
        <v>0.18159203980099503</v>
      </c>
      <c r="FA17" s="43">
        <f t="shared" si="54"/>
        <v>0.22256097560975613</v>
      </c>
      <c r="FB17" s="43">
        <f t="shared" si="54"/>
        <v>0.18159203980099503</v>
      </c>
      <c r="FC17" s="43">
        <f t="shared" si="54"/>
        <v>0.19891008174386923</v>
      </c>
      <c r="FD17" s="399" t="s">
        <v>2122</v>
      </c>
      <c r="FE17" s="43">
        <f t="shared" si="54"/>
        <v>0.28749999999999998</v>
      </c>
      <c r="FF17" s="399" t="s">
        <v>2122</v>
      </c>
      <c r="FG17" s="399" t="s">
        <v>2122</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9" t="s">
        <v>2122</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9" t="s">
        <v>2122</v>
      </c>
      <c r="FX17" s="399" t="s">
        <v>2122</v>
      </c>
      <c r="FY17" s="43">
        <f t="shared" si="54"/>
        <v>0.33333333333333331</v>
      </c>
      <c r="FZ17" s="43">
        <f t="shared" si="54"/>
        <v>0.36898395721925137</v>
      </c>
      <c r="GA17" s="399" t="s">
        <v>2122</v>
      </c>
      <c r="GB17" s="399" t="s">
        <v>2122</v>
      </c>
      <c r="GC17" s="399" t="s">
        <v>2122</v>
      </c>
      <c r="GD17" s="399" t="s">
        <v>2122</v>
      </c>
      <c r="GE17" s="399" t="s">
        <v>2122</v>
      </c>
      <c r="GF17" s="399" t="s">
        <v>2122</v>
      </c>
    </row>
    <row r="18" spans="38:188" ht="15">
      <c r="AL18" s="40">
        <v>16</v>
      </c>
      <c r="AM18" s="38" t="s">
        <v>2035</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3"/>
      <c r="BW18" s="40">
        <v>16</v>
      </c>
      <c r="BX18" s="38" t="s">
        <v>116</v>
      </c>
      <c r="BY18" s="41">
        <v>0.19400000000000001</v>
      </c>
      <c r="BZ18" s="41">
        <v>0.16400000000000001</v>
      </c>
      <c r="CA18" s="41">
        <v>0.19400000000000001</v>
      </c>
      <c r="CB18" s="41">
        <v>0.18</v>
      </c>
      <c r="CC18" s="399" t="s">
        <v>2122</v>
      </c>
      <c r="CD18" s="41">
        <v>4.2999999999999997E-2</v>
      </c>
      <c r="CE18" s="399" t="s">
        <v>2122</v>
      </c>
      <c r="CF18" s="399" t="s">
        <v>2122</v>
      </c>
      <c r="CG18" s="41">
        <v>6.9000000000000006E-2</v>
      </c>
      <c r="CH18" s="41">
        <v>7.5999999999999998E-2</v>
      </c>
      <c r="CI18" s="41">
        <v>7.5999999999999998E-2</v>
      </c>
      <c r="CJ18" s="399" t="s">
        <v>2122</v>
      </c>
      <c r="CK18" s="41">
        <v>4.9999999999999996E-2</v>
      </c>
      <c r="CL18" s="41">
        <v>4.7E-2</v>
      </c>
      <c r="CM18" s="41">
        <v>4.5999999999999999E-2</v>
      </c>
      <c r="CN18" s="399" t="s">
        <v>2122</v>
      </c>
      <c r="CO18" s="41">
        <v>4.9999999999999996E-2</v>
      </c>
      <c r="CP18" s="41">
        <v>6.7000000000000004E-2</v>
      </c>
      <c r="CQ18" s="41">
        <v>6.7000000000000004E-2</v>
      </c>
      <c r="CR18" s="41">
        <v>9.2999999999999999E-2</v>
      </c>
      <c r="CS18" s="41">
        <v>6.0000000000000005E-2</v>
      </c>
      <c r="CT18" s="41">
        <v>7.8E-2</v>
      </c>
      <c r="CU18" s="41">
        <v>6.1000000000000006E-2</v>
      </c>
      <c r="CV18" s="399" t="s">
        <v>2122</v>
      </c>
      <c r="CW18" s="399" t="s">
        <v>2122</v>
      </c>
      <c r="CX18" s="405">
        <v>0.11</v>
      </c>
      <c r="CY18" s="405">
        <v>0.10200000000000001</v>
      </c>
      <c r="CZ18" s="399" t="s">
        <v>2122</v>
      </c>
      <c r="DA18" s="399" t="s">
        <v>2122</v>
      </c>
      <c r="DB18" s="399" t="s">
        <v>2122</v>
      </c>
      <c r="DC18" s="399" t="s">
        <v>2122</v>
      </c>
      <c r="DD18" s="399" t="s">
        <v>2122</v>
      </c>
      <c r="DE18" s="399" t="s">
        <v>2122</v>
      </c>
      <c r="DF18" s="443"/>
      <c r="DG18" s="443"/>
      <c r="DH18" s="443"/>
      <c r="DI18" s="443"/>
      <c r="DJ18" s="443"/>
      <c r="DK18" s="443"/>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2208</v>
      </c>
      <c r="EZ18" s="43">
        <f>DP18/BY5</f>
        <v>5.187319884726229E-2</v>
      </c>
      <c r="FA18" s="43">
        <f t="shared" si="54"/>
        <v>6.5934065934065991E-2</v>
      </c>
      <c r="FB18" s="43">
        <f t="shared" si="54"/>
        <v>5.187319884726229E-2</v>
      </c>
      <c r="FC18" s="43">
        <f t="shared" si="54"/>
        <v>5.7692307692307744E-2</v>
      </c>
      <c r="FD18" s="399" t="s">
        <v>2122</v>
      </c>
      <c r="FE18" s="43">
        <f t="shared" si="54"/>
        <v>0.14925373134328354</v>
      </c>
      <c r="FF18" s="399" t="s">
        <v>2122</v>
      </c>
      <c r="FG18" s="399" t="s">
        <v>2122</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9" t="s">
        <v>2122</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9" t="s">
        <v>2122</v>
      </c>
      <c r="FX18" s="399" t="s">
        <v>2122</v>
      </c>
      <c r="FY18" s="43">
        <f t="shared" si="54"/>
        <v>0.17857142857142855</v>
      </c>
      <c r="FZ18" s="43">
        <f t="shared" si="54"/>
        <v>0.20270270270270271</v>
      </c>
      <c r="GA18" s="399" t="s">
        <v>2122</v>
      </c>
      <c r="GB18" s="399" t="s">
        <v>2122</v>
      </c>
      <c r="GC18" s="399" t="s">
        <v>2122</v>
      </c>
      <c r="GD18" s="399" t="s">
        <v>2122</v>
      </c>
      <c r="GE18" s="399" t="s">
        <v>2122</v>
      </c>
      <c r="GF18" s="399" t="s">
        <v>2122</v>
      </c>
    </row>
    <row r="19" spans="38:188" ht="15">
      <c r="AL19" s="40">
        <v>17</v>
      </c>
      <c r="AM19" s="38" t="s">
        <v>2036</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3"/>
      <c r="BW19" s="40">
        <v>17</v>
      </c>
      <c r="BX19" s="38" t="s">
        <v>117</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9" t="s">
        <v>2122</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5">
        <v>7.0000000000000007E-2</v>
      </c>
      <c r="CW19" s="405">
        <v>7.0000000000000007E-2</v>
      </c>
      <c r="CX19" s="405">
        <v>0.109</v>
      </c>
      <c r="CY19" s="405">
        <v>0.10100000000000001</v>
      </c>
      <c r="CZ19" s="405">
        <v>4.8000000000000001E-2</v>
      </c>
      <c r="DA19" s="405">
        <v>5.8999999999999997E-2</v>
      </c>
      <c r="DB19" s="405">
        <v>5.8999999999999997E-2</v>
      </c>
      <c r="DC19" s="405">
        <v>4.9000000000000002E-2</v>
      </c>
      <c r="DD19" s="405">
        <v>4.8000000000000001E-2</v>
      </c>
      <c r="DE19" s="405">
        <v>4.8000000000000001E-2</v>
      </c>
      <c r="DF19" s="443"/>
      <c r="DG19" s="443"/>
      <c r="DH19" s="443"/>
      <c r="DI19" s="443"/>
      <c r="DJ19" s="443"/>
      <c r="DK19" s="443"/>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2209</v>
      </c>
      <c r="EZ19" s="43">
        <f>DP19/BY6</f>
        <v>-0.20512820512820509</v>
      </c>
      <c r="FA19" s="43">
        <f t="shared" si="54"/>
        <v>-0.16438356164383564</v>
      </c>
      <c r="FB19" s="43">
        <f t="shared" si="54"/>
        <v>-0.20512820512820509</v>
      </c>
      <c r="FC19" s="43">
        <f t="shared" si="54"/>
        <v>-0.18548387096774202</v>
      </c>
      <c r="FD19" s="399" t="s">
        <v>2122</v>
      </c>
      <c r="FE19" s="43">
        <f t="shared" si="54"/>
        <v>-3.6363636363636404E-2</v>
      </c>
      <c r="FF19" s="399" t="s">
        <v>2122</v>
      </c>
      <c r="FG19" s="399" t="s">
        <v>2122</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9" t="s">
        <v>2122</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9" t="s">
        <v>2122</v>
      </c>
      <c r="FX19" s="399" t="s">
        <v>2122</v>
      </c>
      <c r="FY19" s="43">
        <f t="shared" si="54"/>
        <v>2.1276595744680674E-2</v>
      </c>
      <c r="FZ19" s="43">
        <f t="shared" si="54"/>
        <v>7.0866141732283533E-2</v>
      </c>
      <c r="GA19" s="399" t="s">
        <v>2122</v>
      </c>
      <c r="GB19" s="399" t="s">
        <v>2122</v>
      </c>
      <c r="GC19" s="399" t="s">
        <v>2122</v>
      </c>
      <c r="GD19" s="399" t="s">
        <v>2122</v>
      </c>
      <c r="GE19" s="399" t="s">
        <v>2122</v>
      </c>
      <c r="GF19" s="399" t="s">
        <v>2122</v>
      </c>
    </row>
    <row r="20" spans="38:188" ht="15">
      <c r="AL20" s="40">
        <v>18</v>
      </c>
      <c r="AM20" s="38" t="s">
        <v>2037</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3"/>
      <c r="BW20" s="40">
        <v>18</v>
      </c>
      <c r="BX20" s="38" t="s">
        <v>118</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9" t="s">
        <v>2122</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5">
        <v>0.05</v>
      </c>
      <c r="CW20" s="405">
        <v>0.05</v>
      </c>
      <c r="CX20" s="405">
        <v>7.1000000000000008E-2</v>
      </c>
      <c r="CY20" s="405">
        <v>6.3E-2</v>
      </c>
      <c r="CZ20" s="405">
        <v>3.7000000000000005E-2</v>
      </c>
      <c r="DA20" s="405">
        <v>4.1000000000000002E-2</v>
      </c>
      <c r="DB20" s="405">
        <v>4.1000000000000002E-2</v>
      </c>
      <c r="DC20" s="405">
        <v>3.5999999999999997E-2</v>
      </c>
      <c r="DD20" s="405">
        <v>3.5000000000000003E-2</v>
      </c>
      <c r="DE20" s="405">
        <v>3.5000000000000003E-2</v>
      </c>
      <c r="DF20" s="443"/>
      <c r="DG20" s="443"/>
      <c r="DH20" s="443"/>
      <c r="DI20" s="443"/>
      <c r="DJ20" s="443"/>
      <c r="DK20" s="443"/>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2210</v>
      </c>
      <c r="EZ20" s="43">
        <f>DP20/BY9</f>
        <v>7.8431372549019662E-2</v>
      </c>
      <c r="FA20" s="43">
        <f t="shared" ref="FA20:FZ20" si="68">DQ20/BZ9</f>
        <v>9.8939929328621987E-2</v>
      </c>
      <c r="FB20" s="43">
        <f t="shared" si="68"/>
        <v>7.8431372549019662E-2</v>
      </c>
      <c r="FC20" s="43">
        <f t="shared" si="68"/>
        <v>8.6956521739130516E-2</v>
      </c>
      <c r="FD20" s="399" t="s">
        <v>2122</v>
      </c>
      <c r="FE20" s="43">
        <f t="shared" si="68"/>
        <v>0.17391304347826084</v>
      </c>
      <c r="FF20" s="399" t="s">
        <v>2122</v>
      </c>
      <c r="FG20" s="399" t="s">
        <v>2122</v>
      </c>
      <c r="FH20" s="43">
        <f t="shared" si="68"/>
        <v>0.2242990654205608</v>
      </c>
      <c r="FI20" s="43">
        <f t="shared" si="68"/>
        <v>0.11206896551724135</v>
      </c>
      <c r="FJ20" s="43">
        <f t="shared" si="68"/>
        <v>0.11206896551724135</v>
      </c>
      <c r="FK20" s="399" t="s">
        <v>2122</v>
      </c>
      <c r="FL20" s="43">
        <f t="shared" si="68"/>
        <v>0.10227272727272721</v>
      </c>
      <c r="FM20" s="43">
        <f t="shared" si="68"/>
        <v>0.11111111111111104</v>
      </c>
      <c r="FN20" s="43">
        <f t="shared" si="68"/>
        <v>0.11538461538461531</v>
      </c>
      <c r="FO20" s="399" t="s">
        <v>2122</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9" t="s">
        <v>2122</v>
      </c>
      <c r="FX20" s="399" t="s">
        <v>2122</v>
      </c>
      <c r="FY20" s="43">
        <f t="shared" si="68"/>
        <v>0.18343195266272189</v>
      </c>
      <c r="FZ20" s="43">
        <f t="shared" si="68"/>
        <v>0.20805369127516779</v>
      </c>
      <c r="GA20" s="399" t="s">
        <v>2122</v>
      </c>
      <c r="GB20" s="399" t="s">
        <v>2122</v>
      </c>
      <c r="GC20" s="399" t="s">
        <v>2122</v>
      </c>
      <c r="GD20" s="399" t="s">
        <v>2122</v>
      </c>
      <c r="GE20" s="399" t="s">
        <v>2122</v>
      </c>
      <c r="GF20" s="399" t="s">
        <v>2122</v>
      </c>
    </row>
    <row r="21" spans="38:188" ht="15">
      <c r="AL21" s="40">
        <v>19</v>
      </c>
      <c r="AM21" s="38" t="s">
        <v>2038</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3"/>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2211</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ht="15">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2212</v>
      </c>
      <c r="EZ22" s="43">
        <f>DP22/BY4</f>
        <v>0.20646766169154232</v>
      </c>
      <c r="FA22" s="43">
        <f t="shared" si="73"/>
        <v>0.25304878048780494</v>
      </c>
      <c r="FB22" s="43">
        <f t="shared" si="73"/>
        <v>0.20646766169154232</v>
      </c>
      <c r="FC22" s="43">
        <f t="shared" si="73"/>
        <v>0.22615803814713903</v>
      </c>
      <c r="FD22" s="399" t="s">
        <v>2122</v>
      </c>
      <c r="FE22" s="43">
        <f t="shared" si="73"/>
        <v>0.3125</v>
      </c>
      <c r="FF22" s="399" t="s">
        <v>2122</v>
      </c>
      <c r="FG22" s="399" t="s">
        <v>2122</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9" t="s">
        <v>2122</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9" t="s">
        <v>2122</v>
      </c>
      <c r="FX22" s="399" t="s">
        <v>2122</v>
      </c>
      <c r="FY22" s="43">
        <f t="shared" si="73"/>
        <v>0.33816425120772947</v>
      </c>
      <c r="FZ22" s="43">
        <f t="shared" si="73"/>
        <v>0.37433155080213909</v>
      </c>
      <c r="GA22" s="399" t="s">
        <v>2122</v>
      </c>
      <c r="GB22" s="399" t="s">
        <v>2122</v>
      </c>
      <c r="GC22" s="399" t="s">
        <v>2122</v>
      </c>
      <c r="GD22" s="399" t="s">
        <v>2122</v>
      </c>
      <c r="GE22" s="399" t="s">
        <v>2122</v>
      </c>
      <c r="GF22" s="399" t="s">
        <v>2122</v>
      </c>
    </row>
    <row r="23" spans="38:188" ht="15">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2213</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ht="15">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2214</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ht="15">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2215</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ht="15">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2216</v>
      </c>
      <c r="EZ26" s="43">
        <f>DP26/BY4</f>
        <v>0.31840796019900497</v>
      </c>
      <c r="FA26" s="43">
        <f t="shared" si="79"/>
        <v>0.3902439024390244</v>
      </c>
      <c r="FB26" s="43">
        <f t="shared" si="79"/>
        <v>0.31840796019900497</v>
      </c>
      <c r="FC26" s="43">
        <f t="shared" si="79"/>
        <v>0.34877384196185285</v>
      </c>
      <c r="FD26" s="399" t="s">
        <v>2122</v>
      </c>
      <c r="FE26" s="43">
        <f t="shared" si="79"/>
        <v>0.44999999999999996</v>
      </c>
      <c r="FF26" s="399" t="s">
        <v>2122</v>
      </c>
      <c r="FG26" s="399" t="s">
        <v>2122</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9" t="s">
        <v>2122</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9" t="s">
        <v>2122</v>
      </c>
      <c r="FX26" s="399" t="s">
        <v>2122</v>
      </c>
      <c r="FY26" s="43">
        <f t="shared" si="79"/>
        <v>0.52173913043478259</v>
      </c>
      <c r="FZ26" s="43">
        <f t="shared" si="79"/>
        <v>0.57754010695187163</v>
      </c>
      <c r="GA26" s="399" t="s">
        <v>2122</v>
      </c>
      <c r="GB26" s="399" t="s">
        <v>2122</v>
      </c>
      <c r="GC26" s="399" t="s">
        <v>2122</v>
      </c>
      <c r="GD26" s="399" t="s">
        <v>2122</v>
      </c>
      <c r="GE26" s="399" t="s">
        <v>2122</v>
      </c>
      <c r="GF26" s="399" t="s">
        <v>2122</v>
      </c>
    </row>
    <row r="27" spans="38:188" ht="15">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2217</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ht="15">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2218</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ht="15">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2219</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9" t="s">
        <v>2122</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ht="15">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2220</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ht="15">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2221</v>
      </c>
      <c r="EZ31" s="43">
        <f>DP31/BY4</f>
        <v>0.21641791044776124</v>
      </c>
      <c r="FA31" s="43">
        <f t="shared" si="88"/>
        <v>0.20426829268292684</v>
      </c>
      <c r="FB31" s="43">
        <f t="shared" si="88"/>
        <v>0.21641791044776124</v>
      </c>
      <c r="FC31" s="43">
        <f t="shared" si="88"/>
        <v>0.20980926430517716</v>
      </c>
      <c r="FD31" s="399" t="s">
        <v>2122</v>
      </c>
      <c r="FE31" s="43">
        <f t="shared" si="88"/>
        <v>0.28749999999999998</v>
      </c>
      <c r="FF31" s="399" t="s">
        <v>2122</v>
      </c>
      <c r="FG31" s="399" t="s">
        <v>2122</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9" t="s">
        <v>2122</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9" t="s">
        <v>2122</v>
      </c>
      <c r="FX31" s="399" t="s">
        <v>2122</v>
      </c>
      <c r="FY31" s="43">
        <f t="shared" si="88"/>
        <v>0.26086956521739135</v>
      </c>
      <c r="FZ31" s="43">
        <f t="shared" si="88"/>
        <v>0.25668449197860954</v>
      </c>
      <c r="GA31" s="399" t="s">
        <v>2122</v>
      </c>
      <c r="GB31" s="399" t="s">
        <v>2122</v>
      </c>
      <c r="GC31" s="399" t="s">
        <v>2122</v>
      </c>
      <c r="GD31" s="399" t="s">
        <v>2122</v>
      </c>
      <c r="GE31" s="399" t="s">
        <v>2122</v>
      </c>
      <c r="GF31" s="399" t="s">
        <v>2122</v>
      </c>
    </row>
    <row r="32" spans="38:188" ht="15">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2222</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ht="15">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2223</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ht="15">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2224</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9" t="s">
        <v>2122</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ht="15">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2225</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ht="15">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2226</v>
      </c>
      <c r="EZ36" s="43">
        <f>DP36/BY4</f>
        <v>0.32835820895522388</v>
      </c>
      <c r="FA36" s="43">
        <f t="shared" si="98"/>
        <v>0.34146341463414637</v>
      </c>
      <c r="FB36" s="43">
        <f t="shared" si="98"/>
        <v>0.32835820895522388</v>
      </c>
      <c r="FC36" s="43">
        <f t="shared" si="98"/>
        <v>0.33242506811989103</v>
      </c>
      <c r="FD36" s="399" t="s">
        <v>2122</v>
      </c>
      <c r="FE36" s="43">
        <f t="shared" si="98"/>
        <v>0.42499999999999993</v>
      </c>
      <c r="FF36" s="399" t="s">
        <v>2122</v>
      </c>
      <c r="FG36" s="399" t="s">
        <v>2122</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9" t="s">
        <v>2122</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9" t="s">
        <v>2122</v>
      </c>
      <c r="FX36" s="399" t="s">
        <v>2122</v>
      </c>
      <c r="FY36" s="43">
        <f t="shared" si="98"/>
        <v>0.44444444444444453</v>
      </c>
      <c r="FZ36" s="43">
        <f t="shared" si="98"/>
        <v>0.4598930481283422</v>
      </c>
      <c r="GA36" s="399" t="s">
        <v>2122</v>
      </c>
      <c r="GB36" s="399" t="s">
        <v>2122</v>
      </c>
      <c r="GC36" s="399" t="s">
        <v>2122</v>
      </c>
      <c r="GD36" s="399" t="s">
        <v>2122</v>
      </c>
      <c r="GE36" s="399" t="s">
        <v>2122</v>
      </c>
      <c r="GF36" s="399" t="s">
        <v>2122</v>
      </c>
    </row>
    <row r="37" spans="117:188" ht="15">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2227</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ht="15">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2228</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ht="15">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2229</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9" t="s">
        <v>2122</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ht="15">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2230</v>
      </c>
      <c r="EZ40" s="43">
        <f>DP40/BY3</f>
        <v>0.28057553956834541</v>
      </c>
      <c r="FA40" s="43">
        <f t="shared" ref="FA40:FZ43" si="107">DQ40/BZ3</f>
        <v>0.28279883381924203</v>
      </c>
      <c r="FB40" s="43">
        <f t="shared" si="107"/>
        <v>0.28057553956834541</v>
      </c>
      <c r="FC40" s="43">
        <f t="shared" si="107"/>
        <v>0.28010471204188492</v>
      </c>
      <c r="FD40" s="399" t="s">
        <v>2122</v>
      </c>
      <c r="FE40" s="43">
        <f t="shared" si="107"/>
        <v>0.30864197530864196</v>
      </c>
      <c r="FF40" s="399" t="s">
        <v>2122</v>
      </c>
      <c r="FG40" s="399" t="s">
        <v>2122</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9" t="s">
        <v>2122</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9" t="s">
        <v>2122</v>
      </c>
      <c r="FX40" s="399" t="s">
        <v>2122</v>
      </c>
      <c r="FY40" s="43">
        <f t="shared" si="107"/>
        <v>0.2938388625592418</v>
      </c>
      <c r="FZ40" s="43">
        <f t="shared" si="107"/>
        <v>0.29319371727748689</v>
      </c>
      <c r="GA40" s="399" t="s">
        <v>2122</v>
      </c>
      <c r="GB40" s="399" t="s">
        <v>2122</v>
      </c>
      <c r="GC40" s="399" t="s">
        <v>2122</v>
      </c>
      <c r="GD40" s="399" t="s">
        <v>2122</v>
      </c>
      <c r="GE40" s="399" t="s">
        <v>2122</v>
      </c>
      <c r="GF40" s="399" t="s">
        <v>2122</v>
      </c>
    </row>
    <row r="41" spans="117:188" ht="15">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2231</v>
      </c>
      <c r="EZ41" s="43">
        <f>DP41/BY4</f>
        <v>0.25373134328358216</v>
      </c>
      <c r="FA41" s="43">
        <f t="shared" si="107"/>
        <v>0.25000000000000006</v>
      </c>
      <c r="FB41" s="43">
        <f t="shared" si="107"/>
        <v>0.25373134328358216</v>
      </c>
      <c r="FC41" s="43">
        <f t="shared" si="107"/>
        <v>0.25068119891008184</v>
      </c>
      <c r="FD41" s="399" t="s">
        <v>2122</v>
      </c>
      <c r="FE41" s="43">
        <f t="shared" si="107"/>
        <v>0.3</v>
      </c>
      <c r="FF41" s="399" t="s">
        <v>2122</v>
      </c>
      <c r="FG41" s="399" t="s">
        <v>2122</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9" t="s">
        <v>2122</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9" t="s">
        <v>2122</v>
      </c>
      <c r="FX41" s="399" t="s">
        <v>2122</v>
      </c>
      <c r="FY41" s="43">
        <f t="shared" si="107"/>
        <v>0.28019323671497592</v>
      </c>
      <c r="FZ41" s="43">
        <f t="shared" si="107"/>
        <v>0.27807486631016037</v>
      </c>
      <c r="GA41" s="399" t="s">
        <v>2122</v>
      </c>
      <c r="GB41" s="399" t="s">
        <v>2122</v>
      </c>
      <c r="GC41" s="399" t="s">
        <v>2122</v>
      </c>
      <c r="GD41" s="399" t="s">
        <v>2122</v>
      </c>
      <c r="GE41" s="399" t="s">
        <v>2122</v>
      </c>
      <c r="GF41" s="399" t="s">
        <v>2122</v>
      </c>
    </row>
    <row r="42" spans="117:188" ht="15">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2232</v>
      </c>
      <c r="EZ42" s="43">
        <f>DP42/BY5</f>
        <v>0.13544668587896264</v>
      </c>
      <c r="FA42" s="43">
        <f t="shared" si="107"/>
        <v>9.890109890109898E-2</v>
      </c>
      <c r="FB42" s="43">
        <f t="shared" si="107"/>
        <v>0.13544668587896264</v>
      </c>
      <c r="FC42" s="43">
        <f t="shared" si="107"/>
        <v>0.1185897435897437</v>
      </c>
      <c r="FD42" s="399" t="s">
        <v>2122</v>
      </c>
      <c r="FE42" s="43">
        <f t="shared" si="107"/>
        <v>0.16417910447761191</v>
      </c>
      <c r="FF42" s="399" t="s">
        <v>2122</v>
      </c>
      <c r="FG42" s="399" t="s">
        <v>2122</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9" t="s">
        <v>2122</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9" t="s">
        <v>2122</v>
      </c>
      <c r="FX42" s="399" t="s">
        <v>2122</v>
      </c>
      <c r="FY42" s="43">
        <f t="shared" si="107"/>
        <v>0.11309523809523819</v>
      </c>
      <c r="FZ42" s="43">
        <f t="shared" si="107"/>
        <v>8.7837837837837732E-2</v>
      </c>
      <c r="GA42" s="399" t="s">
        <v>2122</v>
      </c>
      <c r="GB42" s="399" t="s">
        <v>2122</v>
      </c>
      <c r="GC42" s="399" t="s">
        <v>2122</v>
      </c>
      <c r="GD42" s="399" t="s">
        <v>2122</v>
      </c>
      <c r="GE42" s="399" t="s">
        <v>2122</v>
      </c>
      <c r="GF42" s="399" t="s">
        <v>2122</v>
      </c>
    </row>
    <row r="43" spans="117:188" ht="15">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2233</v>
      </c>
      <c r="EZ43" s="43">
        <f>DP43/BY6</f>
        <v>-9.8901098901098772E-2</v>
      </c>
      <c r="FA43" s="43">
        <f t="shared" si="107"/>
        <v>-0.12328767123287669</v>
      </c>
      <c r="FB43" s="43">
        <f t="shared" si="107"/>
        <v>-9.8901098901098772E-2</v>
      </c>
      <c r="FC43" s="43">
        <f t="shared" si="107"/>
        <v>-0.10887096774193548</v>
      </c>
      <c r="FD43" s="399" t="s">
        <v>2122</v>
      </c>
      <c r="FE43" s="43">
        <f t="shared" si="107"/>
        <v>-1.8181818181818202E-2</v>
      </c>
      <c r="FF43" s="399" t="s">
        <v>2122</v>
      </c>
      <c r="FG43" s="399" t="s">
        <v>2122</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9" t="s">
        <v>2122</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9" t="s">
        <v>2122</v>
      </c>
      <c r="FX43" s="399" t="s">
        <v>2122</v>
      </c>
      <c r="FY43" s="43">
        <f t="shared" si="107"/>
        <v>-5.6737588652482324E-2</v>
      </c>
      <c r="FZ43" s="43">
        <f t="shared" si="107"/>
        <v>-6.2992125984252023E-2</v>
      </c>
      <c r="GA43" s="399" t="s">
        <v>2122</v>
      </c>
      <c r="GB43" s="399" t="s">
        <v>2122</v>
      </c>
      <c r="GC43" s="399" t="s">
        <v>2122</v>
      </c>
      <c r="GD43" s="399" t="s">
        <v>2122</v>
      </c>
      <c r="GE43" s="399" t="s">
        <v>2122</v>
      </c>
      <c r="GF43" s="399" t="s">
        <v>2122</v>
      </c>
    </row>
    <row r="44" spans="117:188" ht="15">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2234</v>
      </c>
      <c r="EZ44" s="43">
        <f>DP44/BY10</f>
        <v>8.5365853658536661E-2</v>
      </c>
      <c r="FA44" s="43">
        <f t="shared" ref="FA44:FZ44" si="113">DQ44/BZ10</f>
        <v>0.10218978102189789</v>
      </c>
      <c r="FB44" s="43">
        <f t="shared" si="113"/>
        <v>8.5365853658536661E-2</v>
      </c>
      <c r="FC44" s="43">
        <f t="shared" si="113"/>
        <v>9.2409240924092501E-2</v>
      </c>
      <c r="FD44" s="399" t="s">
        <v>2122</v>
      </c>
      <c r="FE44" s="43">
        <f t="shared" si="113"/>
        <v>0.1764705882352941</v>
      </c>
      <c r="FF44" s="399" t="s">
        <v>2122</v>
      </c>
      <c r="FG44" s="399" t="s">
        <v>2122</v>
      </c>
      <c r="FH44" s="43">
        <f t="shared" si="113"/>
        <v>0.20338983050847453</v>
      </c>
      <c r="FI44" s="43">
        <f t="shared" si="113"/>
        <v>0.11206896551724137</v>
      </c>
      <c r="FJ44" s="43">
        <f t="shared" si="113"/>
        <v>0.11206896551724137</v>
      </c>
      <c r="FK44" s="399" t="s">
        <v>2122</v>
      </c>
      <c r="FL44" s="43">
        <f t="shared" si="113"/>
        <v>0.10714285714285708</v>
      </c>
      <c r="FM44" s="43">
        <f t="shared" si="113"/>
        <v>0.11538461538461531</v>
      </c>
      <c r="FN44" s="43">
        <f t="shared" si="113"/>
        <v>0.11688311688311681</v>
      </c>
      <c r="FO44" s="399" t="s">
        <v>2122</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9" t="s">
        <v>2122</v>
      </c>
      <c r="FX44" s="399" t="s">
        <v>2122</v>
      </c>
      <c r="FY44" s="43">
        <f t="shared" si="113"/>
        <v>0.17222222222222222</v>
      </c>
      <c r="FZ44" s="43">
        <f t="shared" si="113"/>
        <v>0.18674698795180722</v>
      </c>
      <c r="GA44" s="399" t="s">
        <v>2122</v>
      </c>
      <c r="GB44" s="399" t="s">
        <v>2122</v>
      </c>
      <c r="GC44" s="399" t="s">
        <v>2122</v>
      </c>
      <c r="GD44" s="399" t="s">
        <v>2122</v>
      </c>
      <c r="GE44" s="399" t="s">
        <v>2122</v>
      </c>
      <c r="GF44" s="399" t="s">
        <v>2122</v>
      </c>
    </row>
    <row r="45" spans="117:188" ht="15">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2235</v>
      </c>
      <c r="EZ45" s="43">
        <f>DP45/BY3</f>
        <v>0.38848920863309355</v>
      </c>
      <c r="FA45" s="43">
        <f t="shared" ref="FA45:FZ48" si="116">DQ45/BZ3</f>
        <v>0.41399416909621001</v>
      </c>
      <c r="FB45" s="43">
        <f t="shared" si="116"/>
        <v>0.38848920863309355</v>
      </c>
      <c r="FC45" s="43">
        <f t="shared" si="116"/>
        <v>0.3979057591623037</v>
      </c>
      <c r="FD45" s="399" t="s">
        <v>2122</v>
      </c>
      <c r="FE45" s="43">
        <f t="shared" si="116"/>
        <v>0.44444444444444436</v>
      </c>
      <c r="FF45" s="399" t="s">
        <v>2122</v>
      </c>
      <c r="FG45" s="399" t="s">
        <v>2122</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9" t="s">
        <v>2122</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9" t="s">
        <v>2122</v>
      </c>
      <c r="FX45" s="399" t="s">
        <v>2122</v>
      </c>
      <c r="FY45" s="43">
        <f t="shared" si="116"/>
        <v>0.47393364928909965</v>
      </c>
      <c r="FZ45" s="43">
        <f t="shared" si="116"/>
        <v>0.49214659685863876</v>
      </c>
      <c r="GA45" s="399" t="s">
        <v>2122</v>
      </c>
      <c r="GB45" s="399" t="s">
        <v>2122</v>
      </c>
      <c r="GC45" s="399" t="s">
        <v>2122</v>
      </c>
      <c r="GD45" s="399" t="s">
        <v>2122</v>
      </c>
      <c r="GE45" s="399" t="s">
        <v>2122</v>
      </c>
      <c r="GF45" s="399" t="s">
        <v>2122</v>
      </c>
    </row>
    <row r="46" spans="117:188" ht="15">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2236</v>
      </c>
      <c r="EZ46" s="43">
        <f>DP46/BY4</f>
        <v>0.36567164179104478</v>
      </c>
      <c r="FA46" s="43">
        <f t="shared" si="116"/>
        <v>0.38719512195121958</v>
      </c>
      <c r="FB46" s="43">
        <f t="shared" si="116"/>
        <v>0.36567164179104478</v>
      </c>
      <c r="FC46" s="43">
        <f t="shared" si="116"/>
        <v>0.37329700272479566</v>
      </c>
      <c r="FD46" s="399" t="s">
        <v>2122</v>
      </c>
      <c r="FE46" s="43">
        <f t="shared" si="116"/>
        <v>0.43749999999999994</v>
      </c>
      <c r="FF46" s="399" t="s">
        <v>2122</v>
      </c>
      <c r="FG46" s="399" t="s">
        <v>2122</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9" t="s">
        <v>2122</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9" t="s">
        <v>2122</v>
      </c>
      <c r="FX46" s="399" t="s">
        <v>2122</v>
      </c>
      <c r="FY46" s="43">
        <f t="shared" si="116"/>
        <v>0.4637681159420291</v>
      </c>
      <c r="FZ46" s="43">
        <f t="shared" si="116"/>
        <v>0.48128342245989303</v>
      </c>
      <c r="GA46" s="399" t="s">
        <v>2122</v>
      </c>
      <c r="GB46" s="399" t="s">
        <v>2122</v>
      </c>
      <c r="GC46" s="399" t="s">
        <v>2122</v>
      </c>
      <c r="GD46" s="399" t="s">
        <v>2122</v>
      </c>
      <c r="GE46" s="399" t="s">
        <v>2122</v>
      </c>
      <c r="GF46" s="399" t="s">
        <v>2122</v>
      </c>
    </row>
    <row r="47" spans="117:188" ht="15">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2237</v>
      </c>
      <c r="EZ47" s="43">
        <f>DP47/BY5</f>
        <v>0.2651296829971182</v>
      </c>
      <c r="FA47" s="43">
        <f t="shared" si="116"/>
        <v>0.26373626373626385</v>
      </c>
      <c r="FB47" s="43">
        <f t="shared" si="116"/>
        <v>0.2651296829971182</v>
      </c>
      <c r="FC47" s="43">
        <f t="shared" si="116"/>
        <v>0.26282051282051289</v>
      </c>
      <c r="FD47" s="399" t="s">
        <v>2122</v>
      </c>
      <c r="FE47" s="43">
        <f t="shared" si="116"/>
        <v>0.32835820895522383</v>
      </c>
      <c r="FF47" s="399" t="s">
        <v>2122</v>
      </c>
      <c r="FG47" s="399" t="s">
        <v>2122</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9" t="s">
        <v>2122</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9" t="s">
        <v>2122</v>
      </c>
      <c r="FX47" s="399" t="s">
        <v>2122</v>
      </c>
      <c r="FY47" s="43">
        <f t="shared" si="116"/>
        <v>0.33928571428571441</v>
      </c>
      <c r="FZ47" s="43">
        <f t="shared" si="116"/>
        <v>0.34459459459459452</v>
      </c>
      <c r="GA47" s="399" t="s">
        <v>2122</v>
      </c>
      <c r="GB47" s="399" t="s">
        <v>2122</v>
      </c>
      <c r="GC47" s="399" t="s">
        <v>2122</v>
      </c>
      <c r="GD47" s="399" t="s">
        <v>2122</v>
      </c>
      <c r="GE47" s="399" t="s">
        <v>2122</v>
      </c>
      <c r="GF47" s="399" t="s">
        <v>2122</v>
      </c>
    </row>
    <row r="48" spans="117:188" ht="15">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2238</v>
      </c>
      <c r="EZ48" s="43">
        <f>DP48/BY6</f>
        <v>6.5934065934065991E-2</v>
      </c>
      <c r="FA48" s="43">
        <f t="shared" si="116"/>
        <v>8.2191780821917887E-2</v>
      </c>
      <c r="FB48" s="43">
        <f t="shared" si="116"/>
        <v>6.5934065934065991E-2</v>
      </c>
      <c r="FC48" s="43">
        <f t="shared" si="116"/>
        <v>7.2580645161290286E-2</v>
      </c>
      <c r="FD48" s="399" t="s">
        <v>2122</v>
      </c>
      <c r="FE48" s="43">
        <f t="shared" si="116"/>
        <v>0.18181818181818174</v>
      </c>
      <c r="FF48" s="399" t="s">
        <v>2122</v>
      </c>
      <c r="FG48" s="399" t="s">
        <v>2122</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9" t="s">
        <v>2122</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9" t="s">
        <v>2122</v>
      </c>
      <c r="FX48" s="399" t="s">
        <v>2122</v>
      </c>
      <c r="FY48" s="43">
        <f t="shared" si="116"/>
        <v>0.21276595744680851</v>
      </c>
      <c r="FZ48" s="43">
        <f t="shared" si="116"/>
        <v>0.23622047244094488</v>
      </c>
      <c r="GA48" s="399" t="s">
        <v>2122</v>
      </c>
      <c r="GB48" s="399" t="s">
        <v>2122</v>
      </c>
      <c r="GC48" s="399" t="s">
        <v>2122</v>
      </c>
      <c r="GD48" s="399" t="s">
        <v>2122</v>
      </c>
      <c r="GE48" s="399" t="s">
        <v>2122</v>
      </c>
      <c r="GF48" s="399" t="s">
        <v>2122</v>
      </c>
    </row>
    <row r="49" spans="117:188" ht="15">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2239</v>
      </c>
      <c r="EZ49" s="43">
        <f>DP49/BY12</f>
        <v>9.8939929328621987E-2</v>
      </c>
      <c r="FA49" s="43">
        <f t="shared" ref="FA49:FZ49" si="122">DQ49/BZ12</f>
        <v>0.1222707423580786</v>
      </c>
      <c r="FB49" s="43">
        <f t="shared" si="122"/>
        <v>9.8939929328621987E-2</v>
      </c>
      <c r="FC49" s="43">
        <f t="shared" si="122"/>
        <v>0.10852713178294583</v>
      </c>
      <c r="FD49" s="399" t="s">
        <v>2122</v>
      </c>
      <c r="FE49" s="43">
        <f t="shared" si="122"/>
        <v>0.21052631578947364</v>
      </c>
      <c r="FF49" s="399" t="s">
        <v>2122</v>
      </c>
      <c r="FG49" s="399" t="s">
        <v>2122</v>
      </c>
      <c r="FH49" s="43">
        <f t="shared" si="122"/>
        <v>0.26666666666666661</v>
      </c>
      <c r="FI49" s="43">
        <f t="shared" si="122"/>
        <v>0.13265306122448978</v>
      </c>
      <c r="FJ49" s="43">
        <f t="shared" si="122"/>
        <v>0.13265306122448978</v>
      </c>
      <c r="FK49" s="399" t="s">
        <v>2122</v>
      </c>
      <c r="FL49" s="43">
        <f t="shared" si="122"/>
        <v>0.12676056338028163</v>
      </c>
      <c r="FM49" s="43">
        <f t="shared" si="122"/>
        <v>0.13846153846153847</v>
      </c>
      <c r="FN49" s="43">
        <f t="shared" si="122"/>
        <v>0.140625</v>
      </c>
      <c r="FO49" s="399" t="s">
        <v>2122</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9" t="s">
        <v>2122</v>
      </c>
      <c r="FX49" s="399" t="s">
        <v>2122</v>
      </c>
      <c r="FY49" s="43">
        <f t="shared" si="122"/>
        <v>0.21830985915492959</v>
      </c>
      <c r="FZ49" s="43">
        <f t="shared" si="122"/>
        <v>0.2421875</v>
      </c>
      <c r="GA49" s="399" t="s">
        <v>2122</v>
      </c>
      <c r="GB49" s="399" t="s">
        <v>2122</v>
      </c>
      <c r="GC49" s="399" t="s">
        <v>2122</v>
      </c>
      <c r="GD49" s="399" t="s">
        <v>2122</v>
      </c>
      <c r="GE49" s="399" t="s">
        <v>2122</v>
      </c>
      <c r="GF49" s="399" t="s">
        <v>2122</v>
      </c>
    </row>
    <row r="50" spans="117:188" ht="15">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2240</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ht="15">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2241</v>
      </c>
      <c r="EZ51" s="43">
        <f>DP51/BY4</f>
        <v>0.39054726368159209</v>
      </c>
      <c r="FA51" s="43">
        <f t="shared" si="125"/>
        <v>0.41768292682926833</v>
      </c>
      <c r="FB51" s="43">
        <f t="shared" si="125"/>
        <v>0.39054726368159209</v>
      </c>
      <c r="FC51" s="43">
        <f t="shared" si="125"/>
        <v>0.40054495912806548</v>
      </c>
      <c r="FD51" s="399" t="s">
        <v>2122</v>
      </c>
      <c r="FE51" s="43">
        <f t="shared" si="125"/>
        <v>0.46249999999999997</v>
      </c>
      <c r="FF51" s="399" t="s">
        <v>2122</v>
      </c>
      <c r="FG51" s="399" t="s">
        <v>2122</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9" t="s">
        <v>2122</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9" t="s">
        <v>2122</v>
      </c>
      <c r="FX51" s="399" t="s">
        <v>2122</v>
      </c>
      <c r="FY51" s="43">
        <f t="shared" si="125"/>
        <v>0.4685990338164252</v>
      </c>
      <c r="FZ51" s="43">
        <f t="shared" si="125"/>
        <v>0.48663101604278075</v>
      </c>
      <c r="GA51" s="399" t="s">
        <v>2122</v>
      </c>
      <c r="GB51" s="399" t="s">
        <v>2122</v>
      </c>
      <c r="GC51" s="399" t="s">
        <v>2122</v>
      </c>
      <c r="GD51" s="399" t="s">
        <v>2122</v>
      </c>
      <c r="GE51" s="399" t="s">
        <v>2122</v>
      </c>
      <c r="GF51" s="399" t="s">
        <v>2122</v>
      </c>
    </row>
    <row r="52" spans="117:188" ht="15">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2242</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ht="15">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2243</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ht="15">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2244</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ht="15">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2245</v>
      </c>
      <c r="EZ55" s="43">
        <f>DP55/BY4</f>
        <v>0.50248756218905477</v>
      </c>
      <c r="FA55" s="43">
        <f t="shared" si="131"/>
        <v>0.55487804878048785</v>
      </c>
      <c r="FB55" s="43">
        <f t="shared" si="131"/>
        <v>0.50248756218905477</v>
      </c>
      <c r="FC55" s="43">
        <f t="shared" si="131"/>
        <v>0.52316076294277936</v>
      </c>
      <c r="FD55" s="399" t="s">
        <v>2122</v>
      </c>
      <c r="FE55" s="43">
        <f t="shared" si="131"/>
        <v>0.6</v>
      </c>
      <c r="FF55" s="399" t="s">
        <v>2122</v>
      </c>
      <c r="FG55" s="399" t="s">
        <v>2122</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9" t="s">
        <v>2122</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9" t="s">
        <v>2122</v>
      </c>
      <c r="FX55" s="399" t="s">
        <v>2122</v>
      </c>
      <c r="FY55" s="43">
        <f t="shared" si="131"/>
        <v>0.65217391304347827</v>
      </c>
      <c r="FZ55" s="43">
        <f t="shared" si="131"/>
        <v>0.68983957219251335</v>
      </c>
      <c r="GA55" s="399" t="s">
        <v>2122</v>
      </c>
      <c r="GB55" s="399" t="s">
        <v>2122</v>
      </c>
      <c r="GC55" s="399" t="s">
        <v>2122</v>
      </c>
      <c r="GD55" s="399" t="s">
        <v>2122</v>
      </c>
      <c r="GE55" s="399" t="s">
        <v>2122</v>
      </c>
      <c r="GF55" s="399" t="s">
        <v>2122</v>
      </c>
    </row>
    <row r="56" spans="117:188" ht="15">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2246</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ht="15">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2247</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ht="15">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2248</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ht="15">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2249</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ht="15">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2250</v>
      </c>
      <c r="EZ60" s="43">
        <f>DP60/BY4</f>
        <v>0.4378109452736319</v>
      </c>
      <c r="FA60" s="43">
        <f t="shared" si="140"/>
        <v>0.40243902439024393</v>
      </c>
      <c r="FB60" s="43">
        <f t="shared" si="140"/>
        <v>0.4378109452736319</v>
      </c>
      <c r="FC60" s="43">
        <f t="shared" si="140"/>
        <v>0.42234332425068111</v>
      </c>
      <c r="FD60" s="399" t="s">
        <v>2122</v>
      </c>
      <c r="FE60" s="43">
        <f t="shared" si="140"/>
        <v>0.46249999999999997</v>
      </c>
      <c r="FF60" s="399" t="s">
        <v>2122</v>
      </c>
      <c r="FG60" s="399" t="s">
        <v>2122</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9" t="s">
        <v>2122</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9" t="s">
        <v>2122</v>
      </c>
      <c r="FX60" s="399" t="s">
        <v>2122</v>
      </c>
      <c r="FY60" s="43">
        <f t="shared" si="140"/>
        <v>0.4154589371980677</v>
      </c>
      <c r="FZ60" s="43">
        <f t="shared" si="140"/>
        <v>0.39572192513368992</v>
      </c>
      <c r="GA60" s="399" t="s">
        <v>2122</v>
      </c>
      <c r="GB60" s="399" t="s">
        <v>2122</v>
      </c>
      <c r="GC60" s="399" t="s">
        <v>2122</v>
      </c>
      <c r="GD60" s="399" t="s">
        <v>2122</v>
      </c>
      <c r="GE60" s="399" t="s">
        <v>2122</v>
      </c>
      <c r="GF60" s="399" t="s">
        <v>2122</v>
      </c>
    </row>
    <row r="61" spans="117:188" ht="15">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2251</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ht="15">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2252</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ht="15">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2253</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9" t="s">
        <v>2122</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ht="15">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2254</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ht="15">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2255</v>
      </c>
      <c r="EZ65" s="43">
        <f>DP65/BY4</f>
        <v>0.54975124378109452</v>
      </c>
      <c r="FA65" s="43">
        <f t="shared" si="149"/>
        <v>0.53963414634146334</v>
      </c>
      <c r="FB65" s="43">
        <f t="shared" si="149"/>
        <v>0.54975124378109452</v>
      </c>
      <c r="FC65" s="43">
        <f t="shared" si="149"/>
        <v>0.54495912806539504</v>
      </c>
      <c r="FD65" s="399" t="s">
        <v>2122</v>
      </c>
      <c r="FE65" s="43">
        <f t="shared" si="149"/>
        <v>0.6</v>
      </c>
      <c r="FF65" s="399" t="s">
        <v>2122</v>
      </c>
      <c r="FG65" s="399" t="s">
        <v>2122</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9" t="s">
        <v>2122</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9" t="s">
        <v>2122</v>
      </c>
      <c r="FX65" s="399" t="s">
        <v>2122</v>
      </c>
      <c r="FY65" s="43">
        <f t="shared" si="149"/>
        <v>0.59903381642512088</v>
      </c>
      <c r="FZ65" s="43">
        <f t="shared" si="149"/>
        <v>0.59893048128342252</v>
      </c>
      <c r="GA65" s="399" t="s">
        <v>2122</v>
      </c>
      <c r="GB65" s="399" t="s">
        <v>2122</v>
      </c>
      <c r="GC65" s="399" t="s">
        <v>2122</v>
      </c>
      <c r="GD65" s="399" t="s">
        <v>2122</v>
      </c>
      <c r="GE65" s="399" t="s">
        <v>2122</v>
      </c>
      <c r="GF65" s="399" t="s">
        <v>2122</v>
      </c>
    </row>
    <row r="66" spans="117:188" ht="15">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2256</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ht="15">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2257</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ht="15">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2258</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9" t="s">
        <v>2122</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ht="15">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2259</v>
      </c>
      <c r="EZ69" s="43">
        <f>DP69/BY3</f>
        <v>0.49400479616306953</v>
      </c>
      <c r="FA69" s="43">
        <f t="shared" ref="FA69:FZ72" si="159">DQ69/BZ3</f>
        <v>0.47230320699708461</v>
      </c>
      <c r="FB69" s="43">
        <f t="shared" si="159"/>
        <v>0.49400479616306953</v>
      </c>
      <c r="FC69" s="43">
        <f t="shared" si="159"/>
        <v>0.48429319371727747</v>
      </c>
      <c r="FD69" s="399" t="s">
        <v>2122</v>
      </c>
      <c r="FE69" s="43">
        <f t="shared" si="159"/>
        <v>0.48148148148148145</v>
      </c>
      <c r="FF69" s="399" t="s">
        <v>2122</v>
      </c>
      <c r="FG69" s="399" t="s">
        <v>2122</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9" t="s">
        <v>2122</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9" t="s">
        <v>2122</v>
      </c>
      <c r="FX69" s="399" t="s">
        <v>2122</v>
      </c>
      <c r="FY69" s="43">
        <f t="shared" si="159"/>
        <v>0.44549763033175366</v>
      </c>
      <c r="FZ69" s="43">
        <f t="shared" si="159"/>
        <v>0.42931937172774864</v>
      </c>
      <c r="GA69" s="399" t="s">
        <v>2122</v>
      </c>
      <c r="GB69" s="399" t="s">
        <v>2122</v>
      </c>
      <c r="GC69" s="399" t="s">
        <v>2122</v>
      </c>
      <c r="GD69" s="399" t="s">
        <v>2122</v>
      </c>
      <c r="GE69" s="399" t="s">
        <v>2122</v>
      </c>
      <c r="GF69" s="399" t="s">
        <v>2122</v>
      </c>
    </row>
    <row r="70" spans="117:188" ht="15">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2260</v>
      </c>
      <c r="EZ70" s="43">
        <f>DP70/BY4</f>
        <v>0.47512437810945274</v>
      </c>
      <c r="FA70" s="43">
        <f t="shared" si="159"/>
        <v>0.44817073170731714</v>
      </c>
      <c r="FB70" s="43">
        <f t="shared" si="159"/>
        <v>0.47512437810945274</v>
      </c>
      <c r="FC70" s="43">
        <f t="shared" si="159"/>
        <v>0.46321525885558579</v>
      </c>
      <c r="FD70" s="399" t="s">
        <v>2122</v>
      </c>
      <c r="FE70" s="43">
        <f t="shared" si="159"/>
        <v>0.47499999999999998</v>
      </c>
      <c r="FF70" s="399" t="s">
        <v>2122</v>
      </c>
      <c r="FG70" s="399" t="s">
        <v>2122</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9" t="s">
        <v>2122</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9" t="s">
        <v>2122</v>
      </c>
      <c r="FX70" s="399" t="s">
        <v>2122</v>
      </c>
      <c r="FY70" s="43">
        <f t="shared" si="159"/>
        <v>0.43478260869565227</v>
      </c>
      <c r="FZ70" s="43">
        <f t="shared" si="159"/>
        <v>0.41711229946524059</v>
      </c>
      <c r="GA70" s="399" t="s">
        <v>2122</v>
      </c>
      <c r="GB70" s="399" t="s">
        <v>2122</v>
      </c>
      <c r="GC70" s="399" t="s">
        <v>2122</v>
      </c>
      <c r="GD70" s="399" t="s">
        <v>2122</v>
      </c>
      <c r="GE70" s="399" t="s">
        <v>2122</v>
      </c>
      <c r="GF70" s="399" t="s">
        <v>2122</v>
      </c>
    </row>
    <row r="71" spans="117:188" ht="15">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2261</v>
      </c>
      <c r="EZ71" s="43">
        <f>DP71/BY5</f>
        <v>0.39193083573487031</v>
      </c>
      <c r="FA71" s="43">
        <f t="shared" si="159"/>
        <v>0.33699633699633708</v>
      </c>
      <c r="FB71" s="43">
        <f t="shared" si="159"/>
        <v>0.39193083573487031</v>
      </c>
      <c r="FC71" s="43">
        <f t="shared" si="159"/>
        <v>0.36858974358974356</v>
      </c>
      <c r="FD71" s="399" t="s">
        <v>2122</v>
      </c>
      <c r="FE71" s="43">
        <f t="shared" si="159"/>
        <v>0.37313432835820892</v>
      </c>
      <c r="FF71" s="399" t="s">
        <v>2122</v>
      </c>
      <c r="FG71" s="399" t="s">
        <v>2122</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9" t="s">
        <v>2122</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9" t="s">
        <v>2122</v>
      </c>
      <c r="FX71" s="399" t="s">
        <v>2122</v>
      </c>
      <c r="FY71" s="43">
        <f t="shared" si="159"/>
        <v>0.30357142857142866</v>
      </c>
      <c r="FZ71" s="43">
        <f t="shared" si="159"/>
        <v>0.26351351351351338</v>
      </c>
      <c r="GA71" s="399" t="s">
        <v>2122</v>
      </c>
      <c r="GB71" s="399" t="s">
        <v>2122</v>
      </c>
      <c r="GC71" s="399" t="s">
        <v>2122</v>
      </c>
      <c r="GD71" s="399" t="s">
        <v>2122</v>
      </c>
      <c r="GE71" s="399" t="s">
        <v>2122</v>
      </c>
      <c r="GF71" s="399" t="s">
        <v>2122</v>
      </c>
    </row>
    <row r="72" spans="117:188" ht="15">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2262</v>
      </c>
      <c r="EZ72" s="43">
        <f>DP72/BY6</f>
        <v>0.22710622710622708</v>
      </c>
      <c r="FA72" s="43">
        <f t="shared" si="159"/>
        <v>0.17351598173515984</v>
      </c>
      <c r="FB72" s="43">
        <f t="shared" si="159"/>
        <v>0.22710622710622708</v>
      </c>
      <c r="FC72" s="43">
        <f t="shared" si="159"/>
        <v>0.20564516129032245</v>
      </c>
      <c r="FD72" s="399" t="s">
        <v>2122</v>
      </c>
      <c r="FE72" s="43">
        <f t="shared" si="159"/>
        <v>0.23636363636363636</v>
      </c>
      <c r="FF72" s="399" t="s">
        <v>2122</v>
      </c>
      <c r="FG72" s="399" t="s">
        <v>2122</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9" t="s">
        <v>2122</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9" t="s">
        <v>2122</v>
      </c>
      <c r="FX72" s="399" t="s">
        <v>2122</v>
      </c>
      <c r="FY72" s="43">
        <f t="shared" si="159"/>
        <v>0.17021276595744678</v>
      </c>
      <c r="FZ72" s="43">
        <f t="shared" si="159"/>
        <v>0.14173228346456684</v>
      </c>
      <c r="GA72" s="399" t="s">
        <v>2122</v>
      </c>
      <c r="GB72" s="399" t="s">
        <v>2122</v>
      </c>
      <c r="GC72" s="399" t="s">
        <v>2122</v>
      </c>
      <c r="GD72" s="399" t="s">
        <v>2122</v>
      </c>
      <c r="GE72" s="399" t="s">
        <v>2122</v>
      </c>
      <c r="GF72" s="399" t="s">
        <v>2122</v>
      </c>
    </row>
    <row r="73" spans="117:188" ht="15">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2263</v>
      </c>
      <c r="EZ73" s="43">
        <f>DP73/BY15</f>
        <v>0.11715481171548114</v>
      </c>
      <c r="FA73" s="43">
        <f t="shared" ref="FA73:FZ73" si="165">DQ73/BZ15</f>
        <v>0.13397129186602871</v>
      </c>
      <c r="FB73" s="43">
        <f t="shared" si="165"/>
        <v>0.11715481171548114</v>
      </c>
      <c r="FC73" s="43">
        <f t="shared" si="165"/>
        <v>0.12444444444444443</v>
      </c>
      <c r="FD73" s="399" t="s">
        <v>2122</v>
      </c>
      <c r="FE73" s="43">
        <f t="shared" si="165"/>
        <v>0.22222222222222218</v>
      </c>
      <c r="FF73" s="399" t="s">
        <v>2122</v>
      </c>
      <c r="FG73" s="399" t="s">
        <v>2122</v>
      </c>
      <c r="FH73" s="43">
        <f t="shared" si="165"/>
        <v>0.2474226804123712</v>
      </c>
      <c r="FI73" s="43">
        <f t="shared" si="165"/>
        <v>0.13829787234042551</v>
      </c>
      <c r="FJ73" s="43">
        <f t="shared" si="165"/>
        <v>0.13829787234042551</v>
      </c>
      <c r="FK73" s="399" t="s">
        <v>2122</v>
      </c>
      <c r="FL73" s="43">
        <f t="shared" si="165"/>
        <v>0.14285714285714279</v>
      </c>
      <c r="FM73" s="43">
        <f t="shared" si="165"/>
        <v>0.15000000000000002</v>
      </c>
      <c r="FN73" s="43">
        <f t="shared" si="165"/>
        <v>0.15254237288135597</v>
      </c>
      <c r="FO73" s="399" t="s">
        <v>2122</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9" t="s">
        <v>2122</v>
      </c>
      <c r="FX73" s="399" t="s">
        <v>2122</v>
      </c>
      <c r="FY73" s="43">
        <f t="shared" si="165"/>
        <v>0.20945945945945946</v>
      </c>
      <c r="FZ73" s="43">
        <f t="shared" si="165"/>
        <v>0.22142857142857142</v>
      </c>
      <c r="GA73" s="399" t="s">
        <v>2122</v>
      </c>
      <c r="GB73" s="399" t="s">
        <v>2122</v>
      </c>
      <c r="GC73" s="399" t="s">
        <v>2122</v>
      </c>
      <c r="GD73" s="399" t="s">
        <v>2122</v>
      </c>
      <c r="GE73" s="399" t="s">
        <v>2122</v>
      </c>
      <c r="GF73" s="399" t="s">
        <v>2122</v>
      </c>
    </row>
    <row r="74" spans="117:188" ht="15">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2264</v>
      </c>
      <c r="EZ74" s="43">
        <f>DP74/BY3</f>
        <v>0.60191846522781767</v>
      </c>
      <c r="FA74" s="43">
        <f t="shared" ref="FA74:FZ77" si="168">DQ74/BZ3</f>
        <v>0.60349854227405253</v>
      </c>
      <c r="FB74" s="43">
        <f t="shared" si="168"/>
        <v>0.60191846522781767</v>
      </c>
      <c r="FC74" s="43">
        <f t="shared" si="168"/>
        <v>0.60209424083769636</v>
      </c>
      <c r="FD74" s="399" t="s">
        <v>2122</v>
      </c>
      <c r="FE74" s="43">
        <f t="shared" si="168"/>
        <v>0.61728395061728392</v>
      </c>
      <c r="FF74" s="399" t="s">
        <v>2122</v>
      </c>
      <c r="FG74" s="399" t="s">
        <v>2122</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9" t="s">
        <v>2122</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9" t="s">
        <v>2122</v>
      </c>
      <c r="FX74" s="399" t="s">
        <v>2122</v>
      </c>
      <c r="FY74" s="43">
        <f t="shared" si="168"/>
        <v>0.62559241706161139</v>
      </c>
      <c r="FZ74" s="43">
        <f t="shared" si="168"/>
        <v>0.62827225130890052</v>
      </c>
      <c r="GA74" s="399" t="s">
        <v>2122</v>
      </c>
      <c r="GB74" s="399" t="s">
        <v>2122</v>
      </c>
      <c r="GC74" s="399" t="s">
        <v>2122</v>
      </c>
      <c r="GD74" s="399" t="s">
        <v>2122</v>
      </c>
      <c r="GE74" s="399" t="s">
        <v>2122</v>
      </c>
      <c r="GF74" s="399" t="s">
        <v>2122</v>
      </c>
    </row>
    <row r="75" spans="117:188" ht="15">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2265</v>
      </c>
      <c r="EZ75" s="43">
        <f>DP75/BY4</f>
        <v>0.58706467661691542</v>
      </c>
      <c r="FA75" s="43">
        <f t="shared" si="168"/>
        <v>0.58536585365853655</v>
      </c>
      <c r="FB75" s="43">
        <f t="shared" si="168"/>
        <v>0.58706467661691542</v>
      </c>
      <c r="FC75" s="43">
        <f t="shared" si="168"/>
        <v>0.58583106267029972</v>
      </c>
      <c r="FD75" s="399" t="s">
        <v>2122</v>
      </c>
      <c r="FE75" s="43">
        <f t="shared" si="168"/>
        <v>0.61249999999999993</v>
      </c>
      <c r="FF75" s="399" t="s">
        <v>2122</v>
      </c>
      <c r="FG75" s="399" t="s">
        <v>2122</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9" t="s">
        <v>2122</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9" t="s">
        <v>2122</v>
      </c>
      <c r="FX75" s="399" t="s">
        <v>2122</v>
      </c>
      <c r="FY75" s="43">
        <f t="shared" si="168"/>
        <v>0.61835748792270528</v>
      </c>
      <c r="FZ75" s="43">
        <f t="shared" si="168"/>
        <v>0.62032085561497319</v>
      </c>
      <c r="GA75" s="399" t="s">
        <v>2122</v>
      </c>
      <c r="GB75" s="399" t="s">
        <v>2122</v>
      </c>
      <c r="GC75" s="399" t="s">
        <v>2122</v>
      </c>
      <c r="GD75" s="399" t="s">
        <v>2122</v>
      </c>
      <c r="GE75" s="399" t="s">
        <v>2122</v>
      </c>
      <c r="GF75" s="399" t="s">
        <v>2122</v>
      </c>
    </row>
    <row r="76" spans="117:188" ht="15">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2266</v>
      </c>
      <c r="EZ76" s="43">
        <f>DP76/BY5</f>
        <v>0.52161383285302598</v>
      </c>
      <c r="FA76" s="43">
        <f t="shared" si="168"/>
        <v>0.50183150183150182</v>
      </c>
      <c r="FB76" s="43">
        <f t="shared" si="168"/>
        <v>0.52161383285302598</v>
      </c>
      <c r="FC76" s="43">
        <f t="shared" si="168"/>
        <v>0.51282051282051289</v>
      </c>
      <c r="FD76" s="399" t="s">
        <v>2122</v>
      </c>
      <c r="FE76" s="43">
        <f t="shared" si="168"/>
        <v>0.53731343283582078</v>
      </c>
      <c r="FF76" s="399" t="s">
        <v>2122</v>
      </c>
      <c r="FG76" s="399" t="s">
        <v>2122</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9" t="s">
        <v>2122</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9" t="s">
        <v>2122</v>
      </c>
      <c r="FX76" s="399" t="s">
        <v>2122</v>
      </c>
      <c r="FY76" s="43">
        <f t="shared" si="168"/>
        <v>0.52976190476190477</v>
      </c>
      <c r="FZ76" s="43">
        <f t="shared" si="168"/>
        <v>0.52027027027027017</v>
      </c>
      <c r="GA76" s="399" t="s">
        <v>2122</v>
      </c>
      <c r="GB76" s="399" t="s">
        <v>2122</v>
      </c>
      <c r="GC76" s="399" t="s">
        <v>2122</v>
      </c>
      <c r="GD76" s="399" t="s">
        <v>2122</v>
      </c>
      <c r="GE76" s="399" t="s">
        <v>2122</v>
      </c>
      <c r="GF76" s="399" t="s">
        <v>2122</v>
      </c>
    </row>
    <row r="77" spans="117:188" ht="15">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2267</v>
      </c>
      <c r="EZ77" s="43">
        <f>DP77/BY6</f>
        <v>0.39194139194139194</v>
      </c>
      <c r="FA77" s="43">
        <f t="shared" si="168"/>
        <v>0.37899543378995432</v>
      </c>
      <c r="FB77" s="43">
        <f t="shared" si="168"/>
        <v>0.39194139194139194</v>
      </c>
      <c r="FC77" s="43">
        <f t="shared" si="168"/>
        <v>0.38709677419354832</v>
      </c>
      <c r="FD77" s="399" t="s">
        <v>2122</v>
      </c>
      <c r="FE77" s="43">
        <f t="shared" si="168"/>
        <v>0.43636363636363629</v>
      </c>
      <c r="FF77" s="399" t="s">
        <v>2122</v>
      </c>
      <c r="FG77" s="399" t="s">
        <v>2122</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9" t="s">
        <v>2122</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9" t="s">
        <v>2122</v>
      </c>
      <c r="FX77" s="399" t="s">
        <v>2122</v>
      </c>
      <c r="FY77" s="43">
        <f t="shared" si="168"/>
        <v>0.4397163120567375</v>
      </c>
      <c r="FZ77" s="43">
        <f t="shared" si="168"/>
        <v>0.44094488188976372</v>
      </c>
      <c r="GA77" s="399" t="s">
        <v>2122</v>
      </c>
      <c r="GB77" s="399" t="s">
        <v>2122</v>
      </c>
      <c r="GC77" s="399" t="s">
        <v>2122</v>
      </c>
      <c r="GD77" s="399" t="s">
        <v>2122</v>
      </c>
      <c r="GE77" s="399" t="s">
        <v>2122</v>
      </c>
      <c r="GF77" s="399" t="s">
        <v>2122</v>
      </c>
    </row>
    <row r="78" spans="117:188" ht="15">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2268</v>
      </c>
      <c r="EZ78" s="43">
        <f>DP78/BY18</f>
        <v>0.14432989690721648</v>
      </c>
      <c r="FA78" s="43">
        <f t="shared" ref="FA78:FZ78" si="174">DQ78/BZ18</f>
        <v>0.17073170731707316</v>
      </c>
      <c r="FB78" s="43">
        <f t="shared" si="174"/>
        <v>0.14432989690721648</v>
      </c>
      <c r="FC78" s="43">
        <f t="shared" si="174"/>
        <v>0.15555555555555556</v>
      </c>
      <c r="FD78" s="399" t="s">
        <v>2122</v>
      </c>
      <c r="FE78" s="43">
        <f t="shared" si="174"/>
        <v>0.27906976744186041</v>
      </c>
      <c r="FF78" s="399" t="s">
        <v>2122</v>
      </c>
      <c r="FG78" s="399" t="s">
        <v>2122</v>
      </c>
      <c r="FH78" s="43">
        <f t="shared" si="174"/>
        <v>0.34782608695652184</v>
      </c>
      <c r="FI78" s="43">
        <f t="shared" si="174"/>
        <v>0.17105263157894735</v>
      </c>
      <c r="FJ78" s="43">
        <f t="shared" si="174"/>
        <v>0.17105263157894735</v>
      </c>
      <c r="FK78" s="399" t="s">
        <v>2122</v>
      </c>
      <c r="FL78" s="43">
        <f t="shared" si="174"/>
        <v>0.18000000000000005</v>
      </c>
      <c r="FM78" s="43">
        <f t="shared" si="174"/>
        <v>0.19148936170212769</v>
      </c>
      <c r="FN78" s="43">
        <f t="shared" si="174"/>
        <v>0.19565217391304351</v>
      </c>
      <c r="FO78" s="399" t="s">
        <v>2122</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9" t="s">
        <v>2122</v>
      </c>
      <c r="FX78" s="399" t="s">
        <v>2122</v>
      </c>
      <c r="FY78" s="43">
        <f t="shared" si="174"/>
        <v>0.2818181818181818</v>
      </c>
      <c r="FZ78" s="43">
        <f t="shared" si="174"/>
        <v>0.30392156862745096</v>
      </c>
      <c r="GA78" s="399" t="s">
        <v>2122</v>
      </c>
      <c r="GB78" s="399" t="s">
        <v>2122</v>
      </c>
      <c r="GC78" s="399" t="s">
        <v>2122</v>
      </c>
      <c r="GD78" s="399" t="s">
        <v>2122</v>
      </c>
      <c r="GE78" s="399" t="s">
        <v>2122</v>
      </c>
      <c r="GF78" s="399" t="s">
        <v>2122</v>
      </c>
    </row>
    <row r="79" spans="117:188" ht="15">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2269</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ht="15">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2270</v>
      </c>
      <c r="EZ80" s="43">
        <f>DP80/BY4</f>
        <v>0.61194029850746268</v>
      </c>
      <c r="FA80" s="43">
        <f t="shared" si="177"/>
        <v>0.61585365853658536</v>
      </c>
      <c r="FB80" s="43">
        <f t="shared" si="177"/>
        <v>0.61194029850746268</v>
      </c>
      <c r="FC80" s="43">
        <f t="shared" si="177"/>
        <v>0.61307901907356943</v>
      </c>
      <c r="FD80" s="399" t="s">
        <v>2122</v>
      </c>
      <c r="FE80" s="43">
        <f t="shared" si="177"/>
        <v>0.63749999999999996</v>
      </c>
      <c r="FF80" s="399" t="s">
        <v>2122</v>
      </c>
      <c r="FG80" s="399" t="s">
        <v>2122</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9" t="s">
        <v>2122</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9" t="s">
        <v>2122</v>
      </c>
      <c r="FX80" s="399" t="s">
        <v>2122</v>
      </c>
      <c r="FY80" s="43">
        <f t="shared" si="177"/>
        <v>0.62318840579710144</v>
      </c>
      <c r="FZ80" s="43">
        <f t="shared" si="177"/>
        <v>0.62566844919786091</v>
      </c>
      <c r="GA80" s="399" t="s">
        <v>2122</v>
      </c>
      <c r="GB80" s="399" t="s">
        <v>2122</v>
      </c>
      <c r="GC80" s="399" t="s">
        <v>2122</v>
      </c>
      <c r="GD80" s="399" t="s">
        <v>2122</v>
      </c>
      <c r="GE80" s="399" t="s">
        <v>2122</v>
      </c>
      <c r="GF80" s="399" t="s">
        <v>2122</v>
      </c>
    </row>
    <row r="81" spans="117:188" ht="15">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2271</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ht="15">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2272</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ht="15">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2273</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ht="15">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2274</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ht="15">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2275</v>
      </c>
      <c r="EZ85" s="43">
        <f>DP85/BY4</f>
        <v>0.72388059701492546</v>
      </c>
      <c r="FA85" s="43">
        <f t="shared" si="186"/>
        <v>0.75304878048780488</v>
      </c>
      <c r="FB85" s="43">
        <f t="shared" si="186"/>
        <v>0.72388059701492546</v>
      </c>
      <c r="FC85" s="43">
        <f t="shared" si="186"/>
        <v>0.73569482288828347</v>
      </c>
      <c r="FD85" s="399" t="s">
        <v>2122</v>
      </c>
      <c r="FE85" s="43">
        <f t="shared" si="186"/>
        <v>0.77499999999999991</v>
      </c>
      <c r="FF85" s="399" t="s">
        <v>2122</v>
      </c>
      <c r="FG85" s="399" t="s">
        <v>2122</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9" t="s">
        <v>2122</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9" t="s">
        <v>2122</v>
      </c>
      <c r="FX85" s="399" t="s">
        <v>2122</v>
      </c>
      <c r="FY85" s="43">
        <f t="shared" si="186"/>
        <v>0.80676328502415462</v>
      </c>
      <c r="FZ85" s="43">
        <f t="shared" si="186"/>
        <v>0.82887700534759357</v>
      </c>
      <c r="GA85" s="399" t="s">
        <v>2122</v>
      </c>
      <c r="GB85" s="399" t="s">
        <v>2122</v>
      </c>
      <c r="GC85" s="399" t="s">
        <v>2122</v>
      </c>
      <c r="GD85" s="399" t="s">
        <v>2122</v>
      </c>
      <c r="GE85" s="399" t="s">
        <v>2122</v>
      </c>
      <c r="GF85" s="399" t="s">
        <v>2122</v>
      </c>
    </row>
    <row r="86" spans="117:188" ht="15">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2276</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ht="15">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2277</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ht="15">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2278</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9" t="s">
        <v>2122</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ht="15">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2279</v>
      </c>
      <c r="EZ89" s="469">
        <f t="shared" ref="EZ89:EZ106" si="210">DP89/BY3</f>
        <v>1</v>
      </c>
      <c r="FA89" s="469">
        <f t="shared" ref="FA89:GF98" si="211">DQ89/BZ3</f>
        <v>1</v>
      </c>
      <c r="FB89" s="469">
        <f t="shared" si="211"/>
        <v>1</v>
      </c>
      <c r="FC89" s="469">
        <f t="shared" si="211"/>
        <v>1</v>
      </c>
      <c r="FD89" s="469">
        <f t="shared" si="211"/>
        <v>1</v>
      </c>
      <c r="FE89" s="469">
        <f t="shared" si="211"/>
        <v>1</v>
      </c>
      <c r="FF89" s="469">
        <f t="shared" si="211"/>
        <v>1</v>
      </c>
      <c r="FG89" s="469">
        <f t="shared" si="211"/>
        <v>1</v>
      </c>
      <c r="FH89" s="469">
        <f t="shared" si="211"/>
        <v>1</v>
      </c>
      <c r="FI89" s="469">
        <f t="shared" si="211"/>
        <v>1</v>
      </c>
      <c r="FJ89" s="469">
        <f t="shared" si="211"/>
        <v>1</v>
      </c>
      <c r="FK89" s="469">
        <f t="shared" si="211"/>
        <v>1</v>
      </c>
      <c r="FL89" s="469">
        <f t="shared" si="211"/>
        <v>1</v>
      </c>
      <c r="FM89" s="469">
        <f t="shared" si="211"/>
        <v>1</v>
      </c>
      <c r="FN89" s="469">
        <f t="shared" si="211"/>
        <v>1</v>
      </c>
      <c r="FO89" s="469">
        <f t="shared" si="211"/>
        <v>1</v>
      </c>
      <c r="FP89" s="469">
        <f t="shared" si="211"/>
        <v>1</v>
      </c>
      <c r="FQ89" s="469">
        <f t="shared" si="211"/>
        <v>1</v>
      </c>
      <c r="FR89" s="469">
        <f t="shared" si="211"/>
        <v>1</v>
      </c>
      <c r="FS89" s="469">
        <f t="shared" si="211"/>
        <v>1</v>
      </c>
      <c r="FT89" s="469">
        <f t="shared" si="211"/>
        <v>1</v>
      </c>
      <c r="FU89" s="469">
        <f t="shared" si="211"/>
        <v>1</v>
      </c>
      <c r="FV89" s="469">
        <f t="shared" si="211"/>
        <v>1</v>
      </c>
      <c r="FW89" s="469">
        <f t="shared" si="211"/>
        <v>1</v>
      </c>
      <c r="FX89" s="469">
        <f t="shared" si="211"/>
        <v>1</v>
      </c>
      <c r="FY89" s="469">
        <f t="shared" si="211"/>
        <v>1</v>
      </c>
      <c r="FZ89" s="469">
        <f t="shared" si="211"/>
        <v>1</v>
      </c>
      <c r="GA89" s="469">
        <f t="shared" si="211"/>
        <v>1</v>
      </c>
      <c r="GB89" s="469">
        <f t="shared" si="211"/>
        <v>1</v>
      </c>
      <c r="GC89" s="469">
        <f t="shared" si="211"/>
        <v>1</v>
      </c>
      <c r="GD89" s="469">
        <f t="shared" si="211"/>
        <v>1</v>
      </c>
      <c r="GE89" s="469">
        <f t="shared" si="211"/>
        <v>1</v>
      </c>
      <c r="GF89" s="469">
        <f t="shared" si="211"/>
        <v>1</v>
      </c>
    </row>
    <row r="90" spans="117:188" ht="15">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2280</v>
      </c>
      <c r="EZ90" s="469">
        <f t="shared" si="210"/>
        <v>1</v>
      </c>
      <c r="FA90" s="469">
        <f t="shared" si="211"/>
        <v>1</v>
      </c>
      <c r="FB90" s="469">
        <f t="shared" si="211"/>
        <v>1</v>
      </c>
      <c r="FC90" s="469">
        <f t="shared" si="211"/>
        <v>1</v>
      </c>
      <c r="FD90" s="399" t="s">
        <v>2122</v>
      </c>
      <c r="FE90" s="469">
        <f t="shared" si="211"/>
        <v>1</v>
      </c>
      <c r="FF90" s="399" t="s">
        <v>2122</v>
      </c>
      <c r="FG90" s="399" t="s">
        <v>2122</v>
      </c>
      <c r="FH90" s="469">
        <f t="shared" si="211"/>
        <v>1</v>
      </c>
      <c r="FI90" s="469">
        <f t="shared" si="211"/>
        <v>1</v>
      </c>
      <c r="FJ90" s="469">
        <f t="shared" si="211"/>
        <v>1</v>
      </c>
      <c r="FK90" s="469">
        <f t="shared" si="211"/>
        <v>1</v>
      </c>
      <c r="FL90" s="469">
        <f t="shared" si="211"/>
        <v>1</v>
      </c>
      <c r="FM90" s="469">
        <f t="shared" si="211"/>
        <v>1</v>
      </c>
      <c r="FN90" s="469">
        <f t="shared" si="211"/>
        <v>1</v>
      </c>
      <c r="FO90" s="399" t="s">
        <v>2122</v>
      </c>
      <c r="FP90" s="469">
        <f t="shared" si="211"/>
        <v>1</v>
      </c>
      <c r="FQ90" s="469">
        <f t="shared" si="211"/>
        <v>1</v>
      </c>
      <c r="FR90" s="469">
        <f t="shared" si="211"/>
        <v>1</v>
      </c>
      <c r="FS90" s="469">
        <f t="shared" si="211"/>
        <v>1</v>
      </c>
      <c r="FT90" s="469">
        <f t="shared" si="211"/>
        <v>1</v>
      </c>
      <c r="FU90" s="469">
        <f t="shared" si="211"/>
        <v>1</v>
      </c>
      <c r="FV90" s="469">
        <f t="shared" si="211"/>
        <v>1</v>
      </c>
      <c r="FW90" s="399" t="s">
        <v>2122</v>
      </c>
      <c r="FX90" s="399" t="s">
        <v>2122</v>
      </c>
      <c r="FY90" s="469">
        <f t="shared" si="211"/>
        <v>1</v>
      </c>
      <c r="FZ90" s="469">
        <f t="shared" si="211"/>
        <v>1</v>
      </c>
      <c r="GA90" s="399" t="s">
        <v>2122</v>
      </c>
      <c r="GB90" s="399" t="s">
        <v>2122</v>
      </c>
      <c r="GC90" s="399" t="s">
        <v>2122</v>
      </c>
      <c r="GD90" s="399" t="s">
        <v>2122</v>
      </c>
      <c r="GE90" s="399" t="s">
        <v>2122</v>
      </c>
      <c r="GF90" s="399" t="s">
        <v>2122</v>
      </c>
    </row>
    <row r="91" spans="117:188" ht="15">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2281</v>
      </c>
      <c r="EZ91" s="469">
        <f t="shared" si="210"/>
        <v>1</v>
      </c>
      <c r="FA91" s="469">
        <f t="shared" si="211"/>
        <v>1</v>
      </c>
      <c r="FB91" s="469">
        <f t="shared" si="211"/>
        <v>1</v>
      </c>
      <c r="FC91" s="469">
        <f t="shared" si="211"/>
        <v>1</v>
      </c>
      <c r="FD91" s="469">
        <f t="shared" si="211"/>
        <v>1</v>
      </c>
      <c r="FE91" s="469">
        <f t="shared" si="211"/>
        <v>1</v>
      </c>
      <c r="FF91" s="469">
        <f t="shared" si="211"/>
        <v>1</v>
      </c>
      <c r="FG91" s="469">
        <f t="shared" si="211"/>
        <v>1</v>
      </c>
      <c r="FH91" s="469">
        <f t="shared" si="211"/>
        <v>1</v>
      </c>
      <c r="FI91" s="469">
        <f t="shared" si="211"/>
        <v>1</v>
      </c>
      <c r="FJ91" s="469">
        <f t="shared" si="211"/>
        <v>1</v>
      </c>
      <c r="FK91" s="469">
        <f t="shared" si="211"/>
        <v>1</v>
      </c>
      <c r="FL91" s="469">
        <f t="shared" si="211"/>
        <v>1</v>
      </c>
      <c r="FM91" s="469">
        <f t="shared" si="211"/>
        <v>1</v>
      </c>
      <c r="FN91" s="469">
        <f t="shared" si="211"/>
        <v>1</v>
      </c>
      <c r="FO91" s="469">
        <f t="shared" si="211"/>
        <v>1</v>
      </c>
      <c r="FP91" s="469">
        <f t="shared" si="211"/>
        <v>1</v>
      </c>
      <c r="FQ91" s="469">
        <f t="shared" si="211"/>
        <v>1</v>
      </c>
      <c r="FR91" s="469">
        <f t="shared" si="211"/>
        <v>1</v>
      </c>
      <c r="FS91" s="469">
        <f t="shared" si="211"/>
        <v>1</v>
      </c>
      <c r="FT91" s="469">
        <f t="shared" si="211"/>
        <v>1</v>
      </c>
      <c r="FU91" s="469">
        <f t="shared" si="211"/>
        <v>1</v>
      </c>
      <c r="FV91" s="469">
        <f t="shared" si="211"/>
        <v>1</v>
      </c>
      <c r="FW91" s="469">
        <f t="shared" si="211"/>
        <v>1</v>
      </c>
      <c r="FX91" s="469">
        <f t="shared" si="211"/>
        <v>1</v>
      </c>
      <c r="FY91" s="469">
        <f t="shared" si="211"/>
        <v>1</v>
      </c>
      <c r="FZ91" s="469">
        <f t="shared" si="211"/>
        <v>1</v>
      </c>
      <c r="GA91" s="469">
        <f t="shared" si="211"/>
        <v>1</v>
      </c>
      <c r="GB91" s="469">
        <f t="shared" si="211"/>
        <v>1</v>
      </c>
      <c r="GC91" s="469">
        <f t="shared" si="211"/>
        <v>1</v>
      </c>
      <c r="GD91" s="469">
        <f t="shared" si="211"/>
        <v>1</v>
      </c>
      <c r="GE91" s="469">
        <f t="shared" si="211"/>
        <v>1</v>
      </c>
      <c r="GF91" s="469">
        <f t="shared" si="211"/>
        <v>1</v>
      </c>
    </row>
    <row r="92" spans="117:188" ht="15">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2282</v>
      </c>
      <c r="EZ92" s="469">
        <f t="shared" si="210"/>
        <v>1</v>
      </c>
      <c r="FA92" s="469">
        <f t="shared" si="211"/>
        <v>1</v>
      </c>
      <c r="FB92" s="469">
        <f t="shared" si="211"/>
        <v>1</v>
      </c>
      <c r="FC92" s="469">
        <f t="shared" si="211"/>
        <v>1</v>
      </c>
      <c r="FD92" s="469">
        <f t="shared" si="211"/>
        <v>1</v>
      </c>
      <c r="FE92" s="469">
        <f t="shared" si="211"/>
        <v>1</v>
      </c>
      <c r="FF92" s="469">
        <f t="shared" si="211"/>
        <v>1</v>
      </c>
      <c r="FG92" s="469">
        <f t="shared" si="211"/>
        <v>1</v>
      </c>
      <c r="FH92" s="469">
        <f t="shared" si="211"/>
        <v>1</v>
      </c>
      <c r="FI92" s="469">
        <f t="shared" si="211"/>
        <v>1</v>
      </c>
      <c r="FJ92" s="469">
        <f t="shared" si="211"/>
        <v>1</v>
      </c>
      <c r="FK92" s="469">
        <f t="shared" si="211"/>
        <v>1</v>
      </c>
      <c r="FL92" s="469">
        <f t="shared" si="211"/>
        <v>1</v>
      </c>
      <c r="FM92" s="469">
        <f t="shared" si="211"/>
        <v>1</v>
      </c>
      <c r="FN92" s="469">
        <f t="shared" si="211"/>
        <v>1</v>
      </c>
      <c r="FO92" s="469">
        <f t="shared" si="211"/>
        <v>1</v>
      </c>
      <c r="FP92" s="469">
        <f t="shared" si="211"/>
        <v>1</v>
      </c>
      <c r="FQ92" s="469">
        <f t="shared" si="211"/>
        <v>1</v>
      </c>
      <c r="FR92" s="469">
        <f t="shared" si="211"/>
        <v>1</v>
      </c>
      <c r="FS92" s="469">
        <f t="shared" si="211"/>
        <v>1</v>
      </c>
      <c r="FT92" s="469">
        <f t="shared" si="211"/>
        <v>1</v>
      </c>
      <c r="FU92" s="469">
        <f t="shared" si="211"/>
        <v>1</v>
      </c>
      <c r="FV92" s="469">
        <f t="shared" si="211"/>
        <v>1</v>
      </c>
      <c r="FW92" s="469">
        <f t="shared" si="211"/>
        <v>1</v>
      </c>
      <c r="FX92" s="469">
        <f t="shared" si="211"/>
        <v>1</v>
      </c>
      <c r="FY92" s="469">
        <f t="shared" si="211"/>
        <v>1</v>
      </c>
      <c r="FZ92" s="469">
        <f t="shared" si="211"/>
        <v>1</v>
      </c>
      <c r="GA92" s="469">
        <f t="shared" si="211"/>
        <v>1</v>
      </c>
      <c r="GB92" s="469">
        <f t="shared" si="211"/>
        <v>1</v>
      </c>
      <c r="GC92" s="469">
        <f t="shared" si="211"/>
        <v>1</v>
      </c>
      <c r="GD92" s="469">
        <f t="shared" si="211"/>
        <v>1</v>
      </c>
      <c r="GE92" s="469">
        <f t="shared" si="211"/>
        <v>1</v>
      </c>
      <c r="GF92" s="469">
        <f t="shared" si="211"/>
        <v>1</v>
      </c>
    </row>
    <row r="93" spans="117:188" ht="15">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2283</v>
      </c>
      <c r="EZ93" s="469">
        <f t="shared" si="210"/>
        <v>1</v>
      </c>
      <c r="FA93" s="469">
        <f t="shared" si="211"/>
        <v>1</v>
      </c>
      <c r="FB93" s="469">
        <f t="shared" si="211"/>
        <v>1</v>
      </c>
      <c r="FC93" s="469">
        <f t="shared" si="211"/>
        <v>1</v>
      </c>
      <c r="FD93" s="469">
        <f t="shared" si="211"/>
        <v>1</v>
      </c>
      <c r="FE93" s="469">
        <f t="shared" si="211"/>
        <v>1</v>
      </c>
      <c r="FF93" s="469">
        <f t="shared" si="211"/>
        <v>1</v>
      </c>
      <c r="FG93" s="469">
        <f t="shared" si="211"/>
        <v>1</v>
      </c>
      <c r="FH93" s="469">
        <f t="shared" si="211"/>
        <v>1</v>
      </c>
      <c r="FI93" s="469">
        <f t="shared" si="211"/>
        <v>1</v>
      </c>
      <c r="FJ93" s="469">
        <f t="shared" si="211"/>
        <v>1</v>
      </c>
      <c r="FK93" s="399" t="s">
        <v>2122</v>
      </c>
      <c r="FL93" s="469">
        <f t="shared" si="211"/>
        <v>1</v>
      </c>
      <c r="FM93" s="469">
        <f t="shared" si="211"/>
        <v>1</v>
      </c>
      <c r="FN93" s="469">
        <f t="shared" si="211"/>
        <v>1</v>
      </c>
      <c r="FO93" s="469">
        <f t="shared" si="211"/>
        <v>1</v>
      </c>
      <c r="FP93" s="469">
        <f t="shared" si="211"/>
        <v>1</v>
      </c>
      <c r="FQ93" s="469">
        <f t="shared" si="211"/>
        <v>1</v>
      </c>
      <c r="FR93" s="469">
        <f t="shared" si="211"/>
        <v>1</v>
      </c>
      <c r="FS93" s="469">
        <f t="shared" si="211"/>
        <v>1</v>
      </c>
      <c r="FT93" s="469">
        <f t="shared" si="211"/>
        <v>1</v>
      </c>
      <c r="FU93" s="469">
        <f t="shared" si="211"/>
        <v>1</v>
      </c>
      <c r="FV93" s="469">
        <f t="shared" si="211"/>
        <v>1</v>
      </c>
      <c r="FW93" s="469">
        <f t="shared" si="211"/>
        <v>1</v>
      </c>
      <c r="FX93" s="469">
        <f t="shared" si="211"/>
        <v>1</v>
      </c>
      <c r="FY93" s="469">
        <f t="shared" si="211"/>
        <v>1</v>
      </c>
      <c r="FZ93" s="469">
        <f t="shared" si="211"/>
        <v>1</v>
      </c>
      <c r="GA93" s="469">
        <f t="shared" si="211"/>
        <v>1</v>
      </c>
      <c r="GB93" s="469">
        <f t="shared" si="211"/>
        <v>1</v>
      </c>
      <c r="GC93" s="469">
        <f t="shared" si="211"/>
        <v>1</v>
      </c>
      <c r="GD93" s="469">
        <f t="shared" si="211"/>
        <v>1</v>
      </c>
      <c r="GE93" s="469">
        <f t="shared" si="211"/>
        <v>1</v>
      </c>
      <c r="GF93" s="469">
        <f t="shared" si="211"/>
        <v>1</v>
      </c>
    </row>
    <row r="94" spans="117:188" ht="15">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2284</v>
      </c>
      <c r="EZ94" s="469">
        <f t="shared" si="210"/>
        <v>1</v>
      </c>
      <c r="FA94" s="469">
        <f t="shared" si="211"/>
        <v>1</v>
      </c>
      <c r="FB94" s="469">
        <f t="shared" si="211"/>
        <v>1</v>
      </c>
      <c r="FC94" s="469">
        <f t="shared" si="211"/>
        <v>1</v>
      </c>
      <c r="FD94" s="469">
        <f t="shared" si="211"/>
        <v>1</v>
      </c>
      <c r="FE94" s="469">
        <f t="shared" si="211"/>
        <v>1</v>
      </c>
      <c r="FF94" s="469">
        <f t="shared" si="211"/>
        <v>1</v>
      </c>
      <c r="FG94" s="469">
        <f t="shared" si="211"/>
        <v>1</v>
      </c>
      <c r="FH94" s="469">
        <f t="shared" si="211"/>
        <v>1</v>
      </c>
      <c r="FI94" s="469">
        <f t="shared" si="211"/>
        <v>1</v>
      </c>
      <c r="FJ94" s="469">
        <f t="shared" si="211"/>
        <v>1</v>
      </c>
      <c r="FK94" s="399" t="s">
        <v>2122</v>
      </c>
      <c r="FL94" s="469">
        <f t="shared" si="211"/>
        <v>1</v>
      </c>
      <c r="FM94" s="469">
        <f t="shared" si="211"/>
        <v>1</v>
      </c>
      <c r="FN94" s="469">
        <f t="shared" si="211"/>
        <v>1</v>
      </c>
      <c r="FO94" s="469">
        <f t="shared" si="211"/>
        <v>1</v>
      </c>
      <c r="FP94" s="469">
        <f t="shared" si="211"/>
        <v>1</v>
      </c>
      <c r="FQ94" s="469">
        <f t="shared" si="211"/>
        <v>1</v>
      </c>
      <c r="FR94" s="469">
        <f t="shared" si="211"/>
        <v>1</v>
      </c>
      <c r="FS94" s="469">
        <f t="shared" si="211"/>
        <v>1</v>
      </c>
      <c r="FT94" s="469">
        <f t="shared" si="211"/>
        <v>1</v>
      </c>
      <c r="FU94" s="469">
        <f t="shared" si="211"/>
        <v>1</v>
      </c>
      <c r="FV94" s="469">
        <f t="shared" si="211"/>
        <v>1</v>
      </c>
      <c r="FW94" s="469">
        <f t="shared" si="211"/>
        <v>1</v>
      </c>
      <c r="FX94" s="469">
        <f t="shared" si="211"/>
        <v>1</v>
      </c>
      <c r="FY94" s="469">
        <f t="shared" si="211"/>
        <v>1</v>
      </c>
      <c r="FZ94" s="469">
        <f t="shared" si="211"/>
        <v>1</v>
      </c>
      <c r="GA94" s="469">
        <f t="shared" si="211"/>
        <v>1</v>
      </c>
      <c r="GB94" s="469">
        <f t="shared" si="211"/>
        <v>1</v>
      </c>
      <c r="GC94" s="469">
        <f t="shared" si="211"/>
        <v>1</v>
      </c>
      <c r="GD94" s="469">
        <f t="shared" si="211"/>
        <v>1</v>
      </c>
      <c r="GE94" s="469">
        <f t="shared" si="211"/>
        <v>1</v>
      </c>
      <c r="GF94" s="469">
        <f t="shared" si="211"/>
        <v>1</v>
      </c>
    </row>
    <row r="95" spans="117:188" ht="15">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2285</v>
      </c>
      <c r="EZ95" s="469">
        <f t="shared" si="210"/>
        <v>1</v>
      </c>
      <c r="FA95" s="469">
        <f t="shared" si="211"/>
        <v>1</v>
      </c>
      <c r="FB95" s="469">
        <f t="shared" si="211"/>
        <v>1</v>
      </c>
      <c r="FC95" s="469">
        <f t="shared" si="211"/>
        <v>1</v>
      </c>
      <c r="FD95" s="399" t="s">
        <v>2122</v>
      </c>
      <c r="FE95" s="469">
        <f t="shared" si="211"/>
        <v>1</v>
      </c>
      <c r="FF95" s="399" t="s">
        <v>2122</v>
      </c>
      <c r="FG95" s="469" t="e">
        <f t="shared" si="211"/>
        <v>#VALUE!</v>
      </c>
      <c r="FH95" s="469">
        <f t="shared" si="211"/>
        <v>1</v>
      </c>
      <c r="FI95" s="469">
        <f t="shared" si="211"/>
        <v>1</v>
      </c>
      <c r="FJ95" s="469">
        <f t="shared" si="211"/>
        <v>1</v>
      </c>
      <c r="FK95" s="399" t="s">
        <v>2122</v>
      </c>
      <c r="FL95" s="469">
        <f t="shared" si="211"/>
        <v>1</v>
      </c>
      <c r="FM95" s="469">
        <f t="shared" si="211"/>
        <v>1</v>
      </c>
      <c r="FN95" s="469">
        <f t="shared" si="211"/>
        <v>1</v>
      </c>
      <c r="FO95" s="399" t="s">
        <v>2122</v>
      </c>
      <c r="FP95" s="469">
        <f t="shared" si="211"/>
        <v>1</v>
      </c>
      <c r="FQ95" s="469">
        <f t="shared" si="211"/>
        <v>1</v>
      </c>
      <c r="FR95" s="469">
        <f t="shared" si="211"/>
        <v>1</v>
      </c>
      <c r="FS95" s="469">
        <f t="shared" si="211"/>
        <v>1</v>
      </c>
      <c r="FT95" s="469">
        <f t="shared" si="211"/>
        <v>1</v>
      </c>
      <c r="FU95" s="469">
        <f t="shared" si="211"/>
        <v>1</v>
      </c>
      <c r="FV95" s="469">
        <f t="shared" si="211"/>
        <v>1</v>
      </c>
      <c r="FW95" s="399" t="s">
        <v>2122</v>
      </c>
      <c r="FX95" s="399" t="s">
        <v>2122</v>
      </c>
      <c r="FY95" s="469">
        <f t="shared" si="211"/>
        <v>1</v>
      </c>
      <c r="FZ95" s="469">
        <f t="shared" si="211"/>
        <v>1</v>
      </c>
      <c r="GA95" s="399" t="s">
        <v>2122</v>
      </c>
      <c r="GB95" s="399" t="s">
        <v>2122</v>
      </c>
      <c r="GC95" s="399" t="s">
        <v>2122</v>
      </c>
      <c r="GD95" s="399" t="s">
        <v>2122</v>
      </c>
      <c r="GE95" s="399" t="s">
        <v>2122</v>
      </c>
      <c r="GF95" s="399" t="s">
        <v>2122</v>
      </c>
    </row>
    <row r="96" spans="117:188" ht="15">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2286</v>
      </c>
      <c r="EZ96" s="469">
        <f t="shared" si="210"/>
        <v>1</v>
      </c>
      <c r="FA96" s="469">
        <f t="shared" si="211"/>
        <v>1</v>
      </c>
      <c r="FB96" s="469">
        <f t="shared" si="211"/>
        <v>1</v>
      </c>
      <c r="FC96" s="469">
        <f t="shared" si="211"/>
        <v>1</v>
      </c>
      <c r="FD96" s="399" t="s">
        <v>2122</v>
      </c>
      <c r="FE96" s="469">
        <f t="shared" si="211"/>
        <v>1</v>
      </c>
      <c r="FF96" s="399" t="s">
        <v>2122</v>
      </c>
      <c r="FG96" s="469" t="e">
        <f t="shared" si="211"/>
        <v>#VALUE!</v>
      </c>
      <c r="FH96" s="469">
        <f t="shared" si="211"/>
        <v>1</v>
      </c>
      <c r="FI96" s="469">
        <f t="shared" si="211"/>
        <v>1</v>
      </c>
      <c r="FJ96" s="469">
        <f t="shared" si="211"/>
        <v>1</v>
      </c>
      <c r="FK96" s="399" t="s">
        <v>2122</v>
      </c>
      <c r="FL96" s="469">
        <f t="shared" si="211"/>
        <v>1</v>
      </c>
      <c r="FM96" s="469">
        <f t="shared" si="211"/>
        <v>1</v>
      </c>
      <c r="FN96" s="469">
        <f t="shared" si="211"/>
        <v>1</v>
      </c>
      <c r="FO96" s="399" t="s">
        <v>2122</v>
      </c>
      <c r="FP96" s="469">
        <f t="shared" si="211"/>
        <v>1</v>
      </c>
      <c r="FQ96" s="469">
        <f t="shared" si="211"/>
        <v>1</v>
      </c>
      <c r="FR96" s="469">
        <f t="shared" si="211"/>
        <v>1</v>
      </c>
      <c r="FS96" s="469">
        <f t="shared" si="211"/>
        <v>1</v>
      </c>
      <c r="FT96" s="469">
        <f t="shared" si="211"/>
        <v>1</v>
      </c>
      <c r="FU96" s="469">
        <f t="shared" si="211"/>
        <v>1</v>
      </c>
      <c r="FV96" s="469">
        <f t="shared" si="211"/>
        <v>1</v>
      </c>
      <c r="FW96" s="399" t="s">
        <v>2122</v>
      </c>
      <c r="FX96" s="399" t="s">
        <v>2122</v>
      </c>
      <c r="FY96" s="469">
        <f t="shared" si="211"/>
        <v>1</v>
      </c>
      <c r="FZ96" s="469">
        <f t="shared" si="211"/>
        <v>1</v>
      </c>
      <c r="GA96" s="399" t="s">
        <v>2122</v>
      </c>
      <c r="GB96" s="399" t="s">
        <v>2122</v>
      </c>
      <c r="GC96" s="399" t="s">
        <v>2122</v>
      </c>
      <c r="GD96" s="399" t="s">
        <v>2122</v>
      </c>
      <c r="GE96" s="399" t="s">
        <v>2122</v>
      </c>
      <c r="GF96" s="399" t="s">
        <v>2122</v>
      </c>
    </row>
    <row r="97" spans="117:188" ht="15">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2287</v>
      </c>
      <c r="EZ97" s="469">
        <f t="shared" si="210"/>
        <v>1</v>
      </c>
      <c r="FA97" s="469">
        <f t="shared" si="211"/>
        <v>1</v>
      </c>
      <c r="FB97" s="469">
        <f t="shared" si="211"/>
        <v>1</v>
      </c>
      <c r="FC97" s="469">
        <f t="shared" si="211"/>
        <v>1</v>
      </c>
      <c r="FD97" s="469">
        <f t="shared" si="211"/>
        <v>1</v>
      </c>
      <c r="FE97" s="469">
        <f t="shared" si="211"/>
        <v>1</v>
      </c>
      <c r="FF97" s="469">
        <f t="shared" si="211"/>
        <v>1</v>
      </c>
      <c r="FG97" s="469">
        <f t="shared" si="211"/>
        <v>1</v>
      </c>
      <c r="FH97" s="469">
        <f t="shared" si="211"/>
        <v>1</v>
      </c>
      <c r="FI97" s="469">
        <f t="shared" si="211"/>
        <v>1</v>
      </c>
      <c r="FJ97" s="469">
        <f t="shared" si="211"/>
        <v>1</v>
      </c>
      <c r="FK97" s="399" t="s">
        <v>2122</v>
      </c>
      <c r="FL97" s="469">
        <f t="shared" si="211"/>
        <v>1</v>
      </c>
      <c r="FM97" s="469">
        <f t="shared" si="211"/>
        <v>1</v>
      </c>
      <c r="FN97" s="469">
        <f t="shared" si="211"/>
        <v>1</v>
      </c>
      <c r="FO97" s="469">
        <f t="shared" si="211"/>
        <v>1</v>
      </c>
      <c r="FP97" s="469">
        <f t="shared" si="211"/>
        <v>1</v>
      </c>
      <c r="FQ97" s="469">
        <f t="shared" si="211"/>
        <v>1</v>
      </c>
      <c r="FR97" s="469">
        <f t="shared" si="211"/>
        <v>1</v>
      </c>
      <c r="FS97" s="469">
        <f t="shared" si="211"/>
        <v>1</v>
      </c>
      <c r="FT97" s="469">
        <f t="shared" si="211"/>
        <v>1</v>
      </c>
      <c r="FU97" s="469">
        <f t="shared" si="211"/>
        <v>1</v>
      </c>
      <c r="FV97" s="469">
        <f t="shared" si="211"/>
        <v>1</v>
      </c>
      <c r="FW97" s="469">
        <f t="shared" si="211"/>
        <v>1</v>
      </c>
      <c r="FX97" s="469">
        <f t="shared" si="211"/>
        <v>1</v>
      </c>
      <c r="FY97" s="469">
        <f t="shared" si="211"/>
        <v>1</v>
      </c>
      <c r="FZ97" s="469">
        <f t="shared" si="211"/>
        <v>1</v>
      </c>
      <c r="GA97" s="469">
        <f t="shared" si="211"/>
        <v>1</v>
      </c>
      <c r="GB97" s="469">
        <f t="shared" si="211"/>
        <v>1</v>
      </c>
      <c r="GC97" s="469">
        <f t="shared" si="211"/>
        <v>1</v>
      </c>
      <c r="GD97" s="469">
        <f t="shared" si="211"/>
        <v>1</v>
      </c>
      <c r="GE97" s="469">
        <f t="shared" si="211"/>
        <v>1</v>
      </c>
      <c r="GF97" s="469">
        <f t="shared" si="211"/>
        <v>1</v>
      </c>
    </row>
    <row r="98" spans="117:188" ht="15">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2288</v>
      </c>
      <c r="EZ98" s="469">
        <f t="shared" si="210"/>
        <v>1</v>
      </c>
      <c r="FA98" s="469">
        <f t="shared" si="211"/>
        <v>1</v>
      </c>
      <c r="FB98" s="469">
        <f t="shared" si="211"/>
        <v>1</v>
      </c>
      <c r="FC98" s="469">
        <f t="shared" si="211"/>
        <v>1</v>
      </c>
      <c r="FD98" s="399" t="s">
        <v>2122</v>
      </c>
      <c r="FE98" s="469">
        <f t="shared" si="211"/>
        <v>1</v>
      </c>
      <c r="FF98" s="399" t="s">
        <v>2122</v>
      </c>
      <c r="FG98" s="469" t="e">
        <f t="shared" si="211"/>
        <v>#VALUE!</v>
      </c>
      <c r="FH98" s="469">
        <f t="shared" si="211"/>
        <v>1</v>
      </c>
      <c r="FI98" s="469">
        <f t="shared" ref="FI98:FZ98" si="221">DY98/CH12</f>
        <v>1</v>
      </c>
      <c r="FJ98" s="469">
        <f t="shared" si="221"/>
        <v>1</v>
      </c>
      <c r="FK98" s="399" t="s">
        <v>2122</v>
      </c>
      <c r="FL98" s="469">
        <f t="shared" si="221"/>
        <v>1</v>
      </c>
      <c r="FM98" s="469">
        <f t="shared" si="221"/>
        <v>1</v>
      </c>
      <c r="FN98" s="469">
        <f t="shared" si="221"/>
        <v>1</v>
      </c>
      <c r="FO98" s="399" t="s">
        <v>2122</v>
      </c>
      <c r="FP98" s="469">
        <f t="shared" si="221"/>
        <v>1</v>
      </c>
      <c r="FQ98" s="469">
        <f t="shared" si="221"/>
        <v>1</v>
      </c>
      <c r="FR98" s="469">
        <f t="shared" si="221"/>
        <v>1</v>
      </c>
      <c r="FS98" s="469">
        <f t="shared" si="221"/>
        <v>1</v>
      </c>
      <c r="FT98" s="469">
        <f t="shared" si="221"/>
        <v>1</v>
      </c>
      <c r="FU98" s="469">
        <f t="shared" si="221"/>
        <v>1</v>
      </c>
      <c r="FV98" s="469">
        <f t="shared" si="221"/>
        <v>1</v>
      </c>
      <c r="FW98" s="399" t="s">
        <v>2122</v>
      </c>
      <c r="FX98" s="399" t="s">
        <v>2122</v>
      </c>
      <c r="FY98" s="469">
        <f t="shared" si="221"/>
        <v>1</v>
      </c>
      <c r="FZ98" s="469">
        <f t="shared" si="221"/>
        <v>1</v>
      </c>
      <c r="GA98" s="399" t="s">
        <v>2122</v>
      </c>
      <c r="GB98" s="399" t="s">
        <v>2122</v>
      </c>
      <c r="GC98" s="399" t="s">
        <v>2122</v>
      </c>
      <c r="GD98" s="399" t="s">
        <v>2122</v>
      </c>
      <c r="GE98" s="399" t="s">
        <v>2122</v>
      </c>
      <c r="GF98" s="399" t="s">
        <v>2122</v>
      </c>
    </row>
    <row r="99" spans="117:188" ht="15">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2289</v>
      </c>
      <c r="EZ99" s="469">
        <f t="shared" si="210"/>
        <v>1</v>
      </c>
      <c r="FA99" s="469">
        <f t="shared" ref="FA99:GF106" si="224">DQ99/BZ13</f>
        <v>1</v>
      </c>
      <c r="FB99" s="469">
        <f t="shared" si="224"/>
        <v>1</v>
      </c>
      <c r="FC99" s="469">
        <f t="shared" si="224"/>
        <v>1</v>
      </c>
      <c r="FD99" s="469">
        <f t="shared" si="224"/>
        <v>1</v>
      </c>
      <c r="FE99" s="469">
        <f t="shared" si="224"/>
        <v>1</v>
      </c>
      <c r="FF99" s="469">
        <f t="shared" si="224"/>
        <v>1</v>
      </c>
      <c r="FG99" s="469">
        <f t="shared" si="224"/>
        <v>1</v>
      </c>
      <c r="FH99" s="469">
        <f t="shared" si="224"/>
        <v>1</v>
      </c>
      <c r="FI99" s="469">
        <f t="shared" si="224"/>
        <v>1</v>
      </c>
      <c r="FJ99" s="469">
        <f t="shared" si="224"/>
        <v>1</v>
      </c>
      <c r="FK99" s="399" t="s">
        <v>2122</v>
      </c>
      <c r="FL99" s="469">
        <f t="shared" si="224"/>
        <v>1</v>
      </c>
      <c r="FM99" s="469">
        <f t="shared" si="224"/>
        <v>1</v>
      </c>
      <c r="FN99" s="469">
        <f t="shared" si="224"/>
        <v>1</v>
      </c>
      <c r="FO99" s="469">
        <f t="shared" si="224"/>
        <v>1</v>
      </c>
      <c r="FP99" s="469">
        <f t="shared" si="224"/>
        <v>1</v>
      </c>
      <c r="FQ99" s="469">
        <f t="shared" si="224"/>
        <v>1</v>
      </c>
      <c r="FR99" s="469">
        <f t="shared" si="224"/>
        <v>1</v>
      </c>
      <c r="FS99" s="469">
        <f t="shared" si="224"/>
        <v>1</v>
      </c>
      <c r="FT99" s="469">
        <f t="shared" si="224"/>
        <v>1</v>
      </c>
      <c r="FU99" s="469">
        <f t="shared" si="224"/>
        <v>1</v>
      </c>
      <c r="FV99" s="469">
        <f t="shared" si="224"/>
        <v>1</v>
      </c>
      <c r="FW99" s="469">
        <f t="shared" si="224"/>
        <v>1</v>
      </c>
      <c r="FX99" s="469">
        <f t="shared" si="224"/>
        <v>1</v>
      </c>
      <c r="FY99" s="469">
        <f t="shared" si="224"/>
        <v>1</v>
      </c>
      <c r="FZ99" s="469">
        <f t="shared" si="224"/>
        <v>1</v>
      </c>
      <c r="GA99" s="469">
        <f t="shared" si="224"/>
        <v>1</v>
      </c>
      <c r="GB99" s="469">
        <f t="shared" si="224"/>
        <v>1</v>
      </c>
      <c r="GC99" s="469">
        <f t="shared" si="224"/>
        <v>1</v>
      </c>
      <c r="GD99" s="469">
        <f t="shared" si="224"/>
        <v>1</v>
      </c>
      <c r="GE99" s="469">
        <f t="shared" si="224"/>
        <v>1</v>
      </c>
      <c r="GF99" s="469">
        <f t="shared" si="224"/>
        <v>1</v>
      </c>
    </row>
    <row r="100" spans="117:188" ht="15">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2290</v>
      </c>
      <c r="EZ100" s="469">
        <f t="shared" si="210"/>
        <v>1</v>
      </c>
      <c r="FA100" s="469">
        <f t="shared" si="224"/>
        <v>1</v>
      </c>
      <c r="FB100" s="469">
        <f t="shared" si="224"/>
        <v>1</v>
      </c>
      <c r="FC100" s="469">
        <f t="shared" si="224"/>
        <v>1</v>
      </c>
      <c r="FD100" s="469">
        <f t="shared" si="224"/>
        <v>1</v>
      </c>
      <c r="FE100" s="469">
        <f t="shared" si="224"/>
        <v>1</v>
      </c>
      <c r="FF100" s="469">
        <f t="shared" si="224"/>
        <v>1</v>
      </c>
      <c r="FG100" s="469">
        <f t="shared" si="224"/>
        <v>1</v>
      </c>
      <c r="FH100" s="469">
        <f t="shared" si="224"/>
        <v>1</v>
      </c>
      <c r="FI100" s="469">
        <f t="shared" si="224"/>
        <v>1</v>
      </c>
      <c r="FJ100" s="469">
        <f t="shared" si="224"/>
        <v>1</v>
      </c>
      <c r="FK100" s="399" t="s">
        <v>2122</v>
      </c>
      <c r="FL100" s="469">
        <f t="shared" si="224"/>
        <v>1</v>
      </c>
      <c r="FM100" s="469">
        <f t="shared" si="224"/>
        <v>1</v>
      </c>
      <c r="FN100" s="469">
        <f t="shared" si="224"/>
        <v>1</v>
      </c>
      <c r="FO100" s="469">
        <f t="shared" si="224"/>
        <v>1</v>
      </c>
      <c r="FP100" s="469">
        <f t="shared" si="224"/>
        <v>1</v>
      </c>
      <c r="FQ100" s="469">
        <f t="shared" si="224"/>
        <v>1</v>
      </c>
      <c r="FR100" s="469">
        <f t="shared" si="224"/>
        <v>1</v>
      </c>
      <c r="FS100" s="469">
        <f t="shared" si="224"/>
        <v>1</v>
      </c>
      <c r="FT100" s="469">
        <f t="shared" si="224"/>
        <v>1</v>
      </c>
      <c r="FU100" s="469">
        <f t="shared" si="224"/>
        <v>1</v>
      </c>
      <c r="FV100" s="469">
        <f t="shared" si="224"/>
        <v>1</v>
      </c>
      <c r="FW100" s="469">
        <f t="shared" si="224"/>
        <v>1</v>
      </c>
      <c r="FX100" s="469">
        <f t="shared" si="224"/>
        <v>1</v>
      </c>
      <c r="FY100" s="469">
        <f t="shared" si="224"/>
        <v>1</v>
      </c>
      <c r="FZ100" s="469">
        <f t="shared" si="224"/>
        <v>1</v>
      </c>
      <c r="GA100" s="469">
        <f t="shared" si="224"/>
        <v>1</v>
      </c>
      <c r="GB100" s="469">
        <f t="shared" si="224"/>
        <v>1</v>
      </c>
      <c r="GC100" s="469">
        <f t="shared" si="224"/>
        <v>1</v>
      </c>
      <c r="GD100" s="469">
        <f t="shared" si="224"/>
        <v>1</v>
      </c>
      <c r="GE100" s="469">
        <f t="shared" si="224"/>
        <v>1</v>
      </c>
      <c r="GF100" s="469">
        <f t="shared" si="224"/>
        <v>1</v>
      </c>
    </row>
    <row r="101" spans="117:188" ht="15">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2291</v>
      </c>
      <c r="EZ101" s="469">
        <f t="shared" si="210"/>
        <v>1</v>
      </c>
      <c r="FA101" s="469">
        <f t="shared" si="224"/>
        <v>1</v>
      </c>
      <c r="FB101" s="469">
        <f t="shared" si="224"/>
        <v>1</v>
      </c>
      <c r="FC101" s="469">
        <f t="shared" si="224"/>
        <v>1</v>
      </c>
      <c r="FD101" s="399" t="s">
        <v>2122</v>
      </c>
      <c r="FE101" s="469">
        <f t="shared" si="224"/>
        <v>1</v>
      </c>
      <c r="FF101" s="399" t="s">
        <v>2122</v>
      </c>
      <c r="FG101" s="469" t="e">
        <f t="shared" si="224"/>
        <v>#VALUE!</v>
      </c>
      <c r="FH101" s="469">
        <f t="shared" si="224"/>
        <v>1</v>
      </c>
      <c r="FI101" s="469">
        <f t="shared" si="224"/>
        <v>1</v>
      </c>
      <c r="FJ101" s="469">
        <f t="shared" si="224"/>
        <v>1</v>
      </c>
      <c r="FK101" s="399" t="s">
        <v>2122</v>
      </c>
      <c r="FL101" s="469">
        <f t="shared" si="224"/>
        <v>1</v>
      </c>
      <c r="FM101" s="469">
        <f t="shared" si="224"/>
        <v>1</v>
      </c>
      <c r="FN101" s="469">
        <f t="shared" si="224"/>
        <v>1</v>
      </c>
      <c r="FO101" s="399" t="s">
        <v>2122</v>
      </c>
      <c r="FP101" s="469">
        <f t="shared" si="224"/>
        <v>1</v>
      </c>
      <c r="FQ101" s="469">
        <f t="shared" si="224"/>
        <v>1</v>
      </c>
      <c r="FR101" s="469">
        <f t="shared" si="224"/>
        <v>1</v>
      </c>
      <c r="FS101" s="469">
        <f t="shared" si="224"/>
        <v>1</v>
      </c>
      <c r="FT101" s="469">
        <f t="shared" si="224"/>
        <v>1</v>
      </c>
      <c r="FU101" s="469">
        <f t="shared" si="224"/>
        <v>1</v>
      </c>
      <c r="FV101" s="469">
        <f t="shared" si="224"/>
        <v>1</v>
      </c>
      <c r="FW101" s="399" t="s">
        <v>2122</v>
      </c>
      <c r="FX101" s="399" t="s">
        <v>2122</v>
      </c>
      <c r="FY101" s="469">
        <f t="shared" si="224"/>
        <v>1</v>
      </c>
      <c r="FZ101" s="469">
        <f t="shared" si="224"/>
        <v>1</v>
      </c>
      <c r="GA101" s="399" t="s">
        <v>2122</v>
      </c>
      <c r="GB101" s="399" t="s">
        <v>2122</v>
      </c>
      <c r="GC101" s="399" t="s">
        <v>2122</v>
      </c>
      <c r="GD101" s="399" t="s">
        <v>2122</v>
      </c>
      <c r="GE101" s="399" t="s">
        <v>2122</v>
      </c>
      <c r="GF101" s="399" t="s">
        <v>2122</v>
      </c>
    </row>
    <row r="102" spans="117:188" ht="15">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2292</v>
      </c>
      <c r="EZ102" s="469">
        <f t="shared" si="210"/>
        <v>1</v>
      </c>
      <c r="FA102" s="469">
        <f t="shared" si="224"/>
        <v>1</v>
      </c>
      <c r="FB102" s="469">
        <f t="shared" si="224"/>
        <v>1</v>
      </c>
      <c r="FC102" s="469">
        <f t="shared" si="224"/>
        <v>1</v>
      </c>
      <c r="FD102" s="469">
        <f t="shared" si="224"/>
        <v>1</v>
      </c>
      <c r="FE102" s="469">
        <f t="shared" si="224"/>
        <v>1</v>
      </c>
      <c r="FF102" s="469">
        <f t="shared" si="224"/>
        <v>1</v>
      </c>
      <c r="FG102" s="469">
        <f t="shared" si="224"/>
        <v>1</v>
      </c>
      <c r="FH102" s="469">
        <f t="shared" si="224"/>
        <v>1</v>
      </c>
      <c r="FI102" s="469">
        <f t="shared" si="224"/>
        <v>1</v>
      </c>
      <c r="FJ102" s="469">
        <f t="shared" si="224"/>
        <v>1</v>
      </c>
      <c r="FK102" s="399" t="s">
        <v>2122</v>
      </c>
      <c r="FL102" s="469">
        <f t="shared" si="224"/>
        <v>1</v>
      </c>
      <c r="FM102" s="469">
        <f t="shared" si="224"/>
        <v>1</v>
      </c>
      <c r="FN102" s="469">
        <f t="shared" si="224"/>
        <v>1</v>
      </c>
      <c r="FO102" s="469">
        <f t="shared" si="224"/>
        <v>1</v>
      </c>
      <c r="FP102" s="469">
        <f t="shared" si="224"/>
        <v>1</v>
      </c>
      <c r="FQ102" s="469">
        <f t="shared" si="224"/>
        <v>1</v>
      </c>
      <c r="FR102" s="469">
        <f t="shared" si="224"/>
        <v>1</v>
      </c>
      <c r="FS102" s="469">
        <f t="shared" si="224"/>
        <v>1</v>
      </c>
      <c r="FT102" s="469">
        <f t="shared" si="224"/>
        <v>1</v>
      </c>
      <c r="FU102" s="469">
        <f t="shared" si="224"/>
        <v>1</v>
      </c>
      <c r="FV102" s="469">
        <f t="shared" si="224"/>
        <v>1</v>
      </c>
      <c r="FW102" s="469">
        <f t="shared" si="224"/>
        <v>1</v>
      </c>
      <c r="FX102" s="469">
        <f t="shared" si="224"/>
        <v>1</v>
      </c>
      <c r="FY102" s="469">
        <f t="shared" si="224"/>
        <v>1</v>
      </c>
      <c r="FZ102" s="469">
        <f t="shared" si="224"/>
        <v>1</v>
      </c>
      <c r="GA102" s="469">
        <f t="shared" si="224"/>
        <v>1</v>
      </c>
      <c r="GB102" s="469">
        <f t="shared" si="224"/>
        <v>1</v>
      </c>
      <c r="GC102" s="469">
        <f t="shared" si="224"/>
        <v>1</v>
      </c>
      <c r="GD102" s="469">
        <f t="shared" si="224"/>
        <v>1</v>
      </c>
      <c r="GE102" s="469">
        <f t="shared" si="224"/>
        <v>1</v>
      </c>
      <c r="GF102" s="469">
        <f t="shared" si="224"/>
        <v>1</v>
      </c>
    </row>
    <row r="103" spans="117:188" ht="15">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2293</v>
      </c>
      <c r="EZ103" s="469">
        <f t="shared" si="210"/>
        <v>1</v>
      </c>
      <c r="FA103" s="469">
        <f t="shared" si="224"/>
        <v>1</v>
      </c>
      <c r="FB103" s="469">
        <f t="shared" si="224"/>
        <v>1</v>
      </c>
      <c r="FC103" s="469">
        <f t="shared" si="224"/>
        <v>1</v>
      </c>
      <c r="FD103" s="469">
        <f t="shared" si="224"/>
        <v>1</v>
      </c>
      <c r="FE103" s="469">
        <f t="shared" si="224"/>
        <v>1</v>
      </c>
      <c r="FF103" s="469">
        <f t="shared" si="224"/>
        <v>1</v>
      </c>
      <c r="FG103" s="469">
        <f t="shared" si="224"/>
        <v>1</v>
      </c>
      <c r="FH103" s="469">
        <f t="shared" si="224"/>
        <v>1</v>
      </c>
      <c r="FI103" s="469">
        <f t="shared" si="224"/>
        <v>1</v>
      </c>
      <c r="FJ103" s="469">
        <f t="shared" si="224"/>
        <v>1</v>
      </c>
      <c r="FK103" s="399" t="s">
        <v>2122</v>
      </c>
      <c r="FL103" s="469">
        <f t="shared" si="224"/>
        <v>1</v>
      </c>
      <c r="FM103" s="469">
        <f t="shared" si="224"/>
        <v>1</v>
      </c>
      <c r="FN103" s="469">
        <f t="shared" si="224"/>
        <v>1</v>
      </c>
      <c r="FO103" s="469">
        <f t="shared" si="224"/>
        <v>1</v>
      </c>
      <c r="FP103" s="469">
        <f t="shared" si="224"/>
        <v>1</v>
      </c>
      <c r="FQ103" s="469">
        <f t="shared" si="224"/>
        <v>1</v>
      </c>
      <c r="FR103" s="469">
        <f t="shared" si="224"/>
        <v>1</v>
      </c>
      <c r="FS103" s="469">
        <f t="shared" si="224"/>
        <v>1</v>
      </c>
      <c r="FT103" s="469">
        <f t="shared" si="224"/>
        <v>1</v>
      </c>
      <c r="FU103" s="469">
        <f t="shared" si="224"/>
        <v>1</v>
      </c>
      <c r="FV103" s="469">
        <f t="shared" si="224"/>
        <v>1</v>
      </c>
      <c r="FW103" s="469">
        <f t="shared" si="224"/>
        <v>1</v>
      </c>
      <c r="FX103" s="469">
        <f t="shared" si="224"/>
        <v>1</v>
      </c>
      <c r="FY103" s="469">
        <f t="shared" si="224"/>
        <v>1</v>
      </c>
      <c r="FZ103" s="469">
        <f t="shared" si="224"/>
        <v>1</v>
      </c>
      <c r="GA103" s="469">
        <f t="shared" si="224"/>
        <v>1</v>
      </c>
      <c r="GB103" s="469">
        <f t="shared" si="224"/>
        <v>1</v>
      </c>
      <c r="GC103" s="469">
        <f t="shared" si="224"/>
        <v>1</v>
      </c>
      <c r="GD103" s="469">
        <f t="shared" si="224"/>
        <v>1</v>
      </c>
      <c r="GE103" s="469">
        <f t="shared" si="224"/>
        <v>1</v>
      </c>
      <c r="GF103" s="469">
        <f t="shared" si="224"/>
        <v>1</v>
      </c>
    </row>
    <row r="104" spans="117:188" ht="15">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2294</v>
      </c>
      <c r="EZ104" s="469">
        <f t="shared" si="210"/>
        <v>1</v>
      </c>
      <c r="FA104" s="469">
        <f t="shared" si="224"/>
        <v>1</v>
      </c>
      <c r="FB104" s="469">
        <f t="shared" si="224"/>
        <v>1</v>
      </c>
      <c r="FC104" s="469">
        <f t="shared" si="224"/>
        <v>1</v>
      </c>
      <c r="FD104" s="399" t="s">
        <v>2122</v>
      </c>
      <c r="FE104" s="469">
        <f t="shared" si="224"/>
        <v>1</v>
      </c>
      <c r="FF104" s="399" t="s">
        <v>2122</v>
      </c>
      <c r="FG104" s="469" t="e">
        <f t="shared" si="224"/>
        <v>#VALUE!</v>
      </c>
      <c r="FH104" s="469">
        <f t="shared" si="224"/>
        <v>1</v>
      </c>
      <c r="FI104" s="469">
        <f t="shared" si="224"/>
        <v>1</v>
      </c>
      <c r="FJ104" s="469">
        <f t="shared" si="224"/>
        <v>1</v>
      </c>
      <c r="FK104" s="399" t="s">
        <v>2122</v>
      </c>
      <c r="FL104" s="469">
        <f t="shared" si="224"/>
        <v>1</v>
      </c>
      <c r="FM104" s="469">
        <f t="shared" si="224"/>
        <v>1</v>
      </c>
      <c r="FN104" s="469">
        <f t="shared" si="224"/>
        <v>1</v>
      </c>
      <c r="FO104" s="399" t="s">
        <v>2122</v>
      </c>
      <c r="FP104" s="469">
        <f t="shared" si="224"/>
        <v>1</v>
      </c>
      <c r="FQ104" s="469">
        <f t="shared" si="224"/>
        <v>1</v>
      </c>
      <c r="FR104" s="469">
        <f t="shared" si="224"/>
        <v>1</v>
      </c>
      <c r="FS104" s="469">
        <f t="shared" si="224"/>
        <v>1</v>
      </c>
      <c r="FT104" s="469">
        <f t="shared" si="224"/>
        <v>1</v>
      </c>
      <c r="FU104" s="469">
        <f t="shared" si="224"/>
        <v>1</v>
      </c>
      <c r="FV104" s="469">
        <f t="shared" si="224"/>
        <v>1</v>
      </c>
      <c r="FW104" s="399" t="s">
        <v>2122</v>
      </c>
      <c r="FX104" s="399" t="s">
        <v>2122</v>
      </c>
      <c r="FY104" s="469">
        <f t="shared" si="224"/>
        <v>1</v>
      </c>
      <c r="FZ104" s="469">
        <f t="shared" si="224"/>
        <v>1</v>
      </c>
      <c r="GA104" s="399" t="s">
        <v>2122</v>
      </c>
      <c r="GB104" s="399" t="s">
        <v>2122</v>
      </c>
      <c r="GC104" s="399" t="s">
        <v>2122</v>
      </c>
      <c r="GD104" s="399" t="s">
        <v>2122</v>
      </c>
      <c r="GE104" s="399" t="s">
        <v>2122</v>
      </c>
      <c r="GF104" s="399" t="s">
        <v>2122</v>
      </c>
    </row>
    <row r="105" spans="117:188" ht="15">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2295</v>
      </c>
      <c r="EZ105" s="469">
        <f t="shared" si="210"/>
        <v>1</v>
      </c>
      <c r="FA105" s="469">
        <f t="shared" si="224"/>
        <v>1</v>
      </c>
      <c r="FB105" s="469">
        <f t="shared" si="224"/>
        <v>1</v>
      </c>
      <c r="FC105" s="469">
        <f t="shared" si="224"/>
        <v>1</v>
      </c>
      <c r="FD105" s="469">
        <f t="shared" si="224"/>
        <v>1</v>
      </c>
      <c r="FE105" s="469">
        <f t="shared" si="224"/>
        <v>1</v>
      </c>
      <c r="FF105" s="469">
        <f t="shared" si="224"/>
        <v>1</v>
      </c>
      <c r="FG105" s="469">
        <f t="shared" si="224"/>
        <v>1</v>
      </c>
      <c r="FH105" s="469">
        <f t="shared" si="224"/>
        <v>1</v>
      </c>
      <c r="FI105" s="469">
        <f t="shared" si="224"/>
        <v>1</v>
      </c>
      <c r="FJ105" s="469">
        <f t="shared" si="224"/>
        <v>1</v>
      </c>
      <c r="FK105" s="399" t="s">
        <v>2122</v>
      </c>
      <c r="FL105" s="469">
        <f t="shared" si="224"/>
        <v>1</v>
      </c>
      <c r="FM105" s="469">
        <f t="shared" si="224"/>
        <v>1</v>
      </c>
      <c r="FN105" s="469">
        <f t="shared" si="224"/>
        <v>1</v>
      </c>
      <c r="FO105" s="469">
        <f t="shared" si="224"/>
        <v>1</v>
      </c>
      <c r="FP105" s="469">
        <f t="shared" si="224"/>
        <v>1</v>
      </c>
      <c r="FQ105" s="469">
        <f t="shared" si="224"/>
        <v>1</v>
      </c>
      <c r="FR105" s="469">
        <f t="shared" si="224"/>
        <v>1</v>
      </c>
      <c r="FS105" s="469">
        <f t="shared" si="224"/>
        <v>1</v>
      </c>
      <c r="FT105" s="469">
        <f t="shared" si="224"/>
        <v>1</v>
      </c>
      <c r="FU105" s="469">
        <f t="shared" si="224"/>
        <v>1</v>
      </c>
      <c r="FV105" s="469">
        <f t="shared" si="224"/>
        <v>1</v>
      </c>
      <c r="FW105" s="469">
        <f t="shared" si="224"/>
        <v>1</v>
      </c>
      <c r="FX105" s="469">
        <f t="shared" si="224"/>
        <v>1</v>
      </c>
      <c r="FY105" s="469">
        <f t="shared" si="224"/>
        <v>1</v>
      </c>
      <c r="FZ105" s="469">
        <f t="shared" si="224"/>
        <v>1</v>
      </c>
      <c r="GA105" s="469">
        <f t="shared" si="224"/>
        <v>1</v>
      </c>
      <c r="GB105" s="469">
        <f t="shared" si="224"/>
        <v>1</v>
      </c>
      <c r="GC105" s="469">
        <f t="shared" si="224"/>
        <v>1</v>
      </c>
      <c r="GD105" s="469">
        <f t="shared" si="224"/>
        <v>1</v>
      </c>
      <c r="GE105" s="469">
        <f t="shared" si="224"/>
        <v>1</v>
      </c>
      <c r="GF105" s="469">
        <f t="shared" si="224"/>
        <v>1</v>
      </c>
    </row>
    <row r="106" spans="117:188" ht="15">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2296</v>
      </c>
      <c r="EZ106" s="469">
        <f t="shared" si="210"/>
        <v>1</v>
      </c>
      <c r="FA106" s="469">
        <f t="shared" si="224"/>
        <v>1</v>
      </c>
      <c r="FB106" s="469">
        <f t="shared" si="224"/>
        <v>1</v>
      </c>
      <c r="FC106" s="469">
        <f t="shared" si="224"/>
        <v>1</v>
      </c>
      <c r="FD106" s="469">
        <f t="shared" si="224"/>
        <v>1</v>
      </c>
      <c r="FE106" s="469">
        <f t="shared" si="224"/>
        <v>1</v>
      </c>
      <c r="FF106" s="469">
        <f t="shared" si="224"/>
        <v>1</v>
      </c>
      <c r="FG106" s="469">
        <f t="shared" si="224"/>
        <v>1</v>
      </c>
      <c r="FH106" s="469">
        <f t="shared" si="224"/>
        <v>1</v>
      </c>
      <c r="FI106" s="469">
        <f t="shared" si="224"/>
        <v>1</v>
      </c>
      <c r="FJ106" s="469">
        <f t="shared" si="224"/>
        <v>1</v>
      </c>
      <c r="FK106" s="399" t="s">
        <v>2122</v>
      </c>
      <c r="FL106" s="469">
        <f t="shared" si="224"/>
        <v>1</v>
      </c>
      <c r="FM106" s="469">
        <f t="shared" si="224"/>
        <v>1</v>
      </c>
      <c r="FN106" s="469">
        <f t="shared" si="224"/>
        <v>1</v>
      </c>
      <c r="FO106" s="469">
        <f t="shared" si="224"/>
        <v>1</v>
      </c>
      <c r="FP106" s="469">
        <f t="shared" si="224"/>
        <v>1</v>
      </c>
      <c r="FQ106" s="469">
        <f t="shared" si="224"/>
        <v>1</v>
      </c>
      <c r="FR106" s="469">
        <f t="shared" si="224"/>
        <v>1</v>
      </c>
      <c r="FS106" s="469">
        <f t="shared" si="224"/>
        <v>1</v>
      </c>
      <c r="FT106" s="469">
        <f t="shared" si="224"/>
        <v>1</v>
      </c>
      <c r="FU106" s="469">
        <f t="shared" si="224"/>
        <v>1</v>
      </c>
      <c r="FV106" s="469">
        <f t="shared" si="224"/>
        <v>1</v>
      </c>
      <c r="FW106" s="469">
        <f t="shared" si="224"/>
        <v>1</v>
      </c>
      <c r="FX106" s="469">
        <f t="shared" si="224"/>
        <v>1</v>
      </c>
      <c r="FY106" s="469">
        <f t="shared" si="224"/>
        <v>1</v>
      </c>
      <c r="FZ106" s="469">
        <f t="shared" si="224"/>
        <v>1</v>
      </c>
      <c r="GA106" s="469">
        <f t="shared" si="224"/>
        <v>1</v>
      </c>
      <c r="GB106" s="469">
        <f t="shared" si="224"/>
        <v>1</v>
      </c>
      <c r="GC106" s="469">
        <f t="shared" si="224"/>
        <v>1</v>
      </c>
      <c r="GD106" s="469">
        <f t="shared" si="224"/>
        <v>1</v>
      </c>
      <c r="GE106" s="469">
        <f t="shared" si="224"/>
        <v>1</v>
      </c>
      <c r="GF106" s="469">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2025-08-28T00:47:56Z</dcterms:modified>
</cp:coreProperties>
</file>